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ΑΡΧΕΙΑ Δ\"/>
    </mc:Choice>
  </mc:AlternateContent>
  <xr:revisionPtr revIDLastSave="0" documentId="13_ncr:1_{FB574758-38B0-4035-8F20-46651C6D6836}" xr6:coauthVersionLast="47" xr6:coauthVersionMax="47" xr10:uidLastSave="{00000000-0000-0000-0000-000000000000}"/>
  <bookViews>
    <workbookView xWindow="-108" yWindow="-108" windowWidth="23256" windowHeight="12456" tabRatio="861" activeTab="2" xr2:uid="{00000000-000D-0000-FFFF-FFFF00000000}"/>
  </bookViews>
  <sheets>
    <sheet name="ΕΞΩΦΥΛΛΟ" sheetId="1" r:id="rId1"/>
    <sheet name="ΣΥΝΟΛΑ" sheetId="2" r:id="rId2"/>
    <sheet name="ΣΥΝΕΧΙΖΟΜΕΝΑ" sheetId="3" r:id="rId3"/>
    <sheet name="ΟΙΚΟΔΟΜΙΚΑ" sheetId="4" r:id="rId4"/>
    <sheet name="ΟΔΟΠΟΙΙΑ" sheetId="5" r:id="rId5"/>
    <sheet name="ΑΠΟΧΕΤΕΥΣΗ" sheetId="6" r:id="rId6"/>
    <sheet name="Η-Μ" sheetId="7" r:id="rId7"/>
    <sheet name="ΠΡΑΣΙΝΟ" sheetId="8" r:id="rId8"/>
    <sheet name="ΜΕΛΕΤΕΣ" sheetId="9" r:id="rId9"/>
    <sheet name="ΠΟΛΕΟΔΟΜΙΚΑ" sheetId="11" r:id="rId10"/>
    <sheet name="ΕΡΓΑ ΠΕΡΙΦΕΡΕΙΑΣ" sheetId="12" r:id="rId11"/>
  </sheets>
  <definedNames>
    <definedName name="_xlnm._FilterDatabase" localSheetId="4" hidden="1">ΟΔΟΠΟΙΙΑ!$A$3:$O$18</definedName>
    <definedName name="_xlnm._FilterDatabase" localSheetId="3" hidden="1">ΟΙΚΟΔΟΜΙΚΑ!$B$3:$H$26</definedName>
    <definedName name="_xlnm._FilterDatabase" localSheetId="2" hidden="1">ΣΥΝΕΧΙΖΟΜΕΝΑ!$A$2:$S$36</definedName>
    <definedName name="_xlnm.Print_Area" localSheetId="5">ΑΠΟΧΕΤΕΥΣΗ!$A$1:$O$26</definedName>
    <definedName name="_xlnm.Print_Area" localSheetId="0">ΕΞΩΦΥΛΛΟ!$A$1:$H$22</definedName>
    <definedName name="_xlnm.Print_Area" localSheetId="8">ΜΕΛΕΤΕΣ!$A$1:$O$18</definedName>
    <definedName name="_xlnm.Print_Area" localSheetId="4">ΟΔΟΠΟΙΙΑ!$A$1:$O$18</definedName>
    <definedName name="_xlnm.Print_Area" localSheetId="1">ΣΥΝΟΛΑ!$A$1:$O$58</definedName>
    <definedName name="_xlnm.Print_Titles" localSheetId="5">ΑΠΟΧΕΤΕΥΣΗ!$1:$2</definedName>
    <definedName name="_xlnm.Print_Titles" localSheetId="10">'ΕΡΓΑ ΠΕΡΙΦΕΡΕΙΑΣ'!$1:$2</definedName>
    <definedName name="_xlnm.Print_Titles" localSheetId="6">'Η-Μ'!$1:$2</definedName>
    <definedName name="_xlnm.Print_Titles" localSheetId="4">ΟΔΟΠΟΙΙΑ!$1:$2</definedName>
    <definedName name="_xlnm.Print_Titles" localSheetId="3">ΟΙΚΟΔΟΜΙΚΑ!$1:$2</definedName>
    <definedName name="_xlnm.Print_Titles" localSheetId="9">ΠΟΛΕΟΔΟΜΙΚΑ!$1:$2</definedName>
    <definedName name="_xlnm.Print_Titles" localSheetId="7">ΠΡΑΣΙΝΟ!$1:$2</definedName>
  </definedNames>
  <calcPr calcId="191029"/>
</workbook>
</file>

<file path=xl/calcChain.xml><?xml version="1.0" encoding="utf-8"?>
<calcChain xmlns="http://schemas.openxmlformats.org/spreadsheetml/2006/main">
  <c r="G5" i="2" l="1"/>
  <c r="K33" i="3"/>
  <c r="K32" i="3"/>
  <c r="K31" i="3"/>
  <c r="K28" i="3"/>
  <c r="K26" i="3"/>
  <c r="I9" i="5"/>
  <c r="H12" i="11"/>
  <c r="H7" i="11"/>
  <c r="H14" i="12"/>
  <c r="H15" i="5"/>
  <c r="H20" i="4"/>
  <c r="H10" i="9" l="1"/>
  <c r="H19" i="4" l="1"/>
  <c r="I6" i="11" l="1"/>
  <c r="H10" i="5"/>
  <c r="H15" i="12"/>
  <c r="H14" i="9" l="1"/>
  <c r="H13" i="5"/>
  <c r="K30" i="3" l="1"/>
  <c r="K36" i="3" s="1"/>
  <c r="I9" i="9"/>
  <c r="H15" i="9"/>
  <c r="H11" i="7" l="1"/>
  <c r="I12" i="4" l="1"/>
  <c r="H23" i="4" l="1"/>
  <c r="I17" i="4"/>
  <c r="H15" i="6" l="1"/>
  <c r="I6" i="8" l="1"/>
  <c r="I6" i="7"/>
  <c r="I8" i="6"/>
  <c r="Q56" i="2" s="1"/>
  <c r="G9" i="2"/>
  <c r="G22" i="2"/>
  <c r="G8" i="2" l="1"/>
  <c r="G7" i="2"/>
  <c r="G6" i="2"/>
  <c r="H22" i="4" l="1"/>
  <c r="H10" i="6"/>
  <c r="H16" i="5" l="1"/>
  <c r="G12" i="2" l="1"/>
  <c r="G26" i="2" l="1"/>
  <c r="H21" i="4"/>
  <c r="H26" i="4" s="1"/>
  <c r="G20" i="2"/>
  <c r="G21" i="2"/>
  <c r="G16" i="2"/>
  <c r="G11" i="2"/>
  <c r="G10" i="2"/>
  <c r="G30" i="2"/>
  <c r="N30" i="2"/>
  <c r="G36" i="2"/>
  <c r="G18" i="2"/>
  <c r="G32" i="2"/>
  <c r="G17" i="2"/>
  <c r="G43" i="2"/>
  <c r="N42" i="2"/>
  <c r="G42" i="2"/>
  <c r="N32" i="2"/>
  <c r="N22" i="2"/>
  <c r="H16" i="9"/>
  <c r="G41" i="2"/>
  <c r="G33" i="2"/>
  <c r="G23" i="2"/>
  <c r="N37" i="2"/>
  <c r="N38" i="2"/>
  <c r="N39" i="2"/>
  <c r="N40" i="2"/>
  <c r="N41" i="2"/>
  <c r="N43" i="2"/>
  <c r="N28" i="2"/>
  <c r="N29" i="2"/>
  <c r="N17" i="2"/>
  <c r="N18" i="2"/>
  <c r="N19" i="2"/>
  <c r="N20" i="2"/>
  <c r="N21" i="2"/>
  <c r="N6" i="2"/>
  <c r="N7" i="2"/>
  <c r="N8" i="2"/>
  <c r="N10" i="2"/>
  <c r="N11" i="2"/>
  <c r="N12" i="2"/>
  <c r="G37" i="2"/>
  <c r="G38" i="2"/>
  <c r="G39" i="2"/>
  <c r="G40" i="2"/>
  <c r="G27" i="2"/>
  <c r="G28" i="2"/>
  <c r="N27" i="2"/>
  <c r="N9" i="2"/>
  <c r="G31" i="2"/>
  <c r="H17" i="9"/>
  <c r="N33" i="2" s="1"/>
  <c r="N31" i="2"/>
  <c r="H7" i="8"/>
  <c r="N16" i="2" s="1"/>
  <c r="N5" i="2"/>
  <c r="H14" i="8"/>
  <c r="N23" i="2" s="1"/>
  <c r="I28" i="3"/>
  <c r="J28" i="3"/>
  <c r="N36" i="2"/>
  <c r="N50" i="2" l="1"/>
  <c r="G19" i="2"/>
  <c r="G24" i="2" s="1"/>
  <c r="N54" i="2"/>
  <c r="H15" i="8"/>
  <c r="N24" i="2"/>
  <c r="N44" i="2"/>
  <c r="H18" i="9"/>
  <c r="H15" i="7"/>
  <c r="N13" i="2"/>
  <c r="H18" i="6"/>
  <c r="G44" i="2"/>
  <c r="N26" i="2"/>
  <c r="N48" i="2" s="1"/>
  <c r="N53" i="2"/>
  <c r="N52" i="2"/>
  <c r="H18" i="5"/>
  <c r="G29" i="2"/>
  <c r="N55" i="2"/>
  <c r="N49" i="2"/>
  <c r="H15" i="11"/>
  <c r="N51" i="2" l="1"/>
  <c r="N56" i="2" s="1"/>
  <c r="N34" i="2"/>
  <c r="G34" i="2"/>
  <c r="G13" i="2"/>
  <c r="R56" i="2" l="1"/>
</calcChain>
</file>

<file path=xl/sharedStrings.xml><?xml version="1.0" encoding="utf-8"?>
<sst xmlns="http://schemas.openxmlformats.org/spreadsheetml/2006/main" count="626" uniqueCount="224">
  <si>
    <t>Συνεχιζόμενα</t>
  </si>
  <si>
    <t>ΕΣΠΑ</t>
  </si>
  <si>
    <t>Οικοδομικά</t>
  </si>
  <si>
    <t>Πράσινο</t>
  </si>
  <si>
    <t>Μελέτες</t>
  </si>
  <si>
    <t>Πολεοδομικά</t>
  </si>
  <si>
    <t>ΣΥΝΟΛΟ</t>
  </si>
  <si>
    <t>Α/Α</t>
  </si>
  <si>
    <t xml:space="preserve"> ΤΙΤΛΟΣ</t>
  </si>
  <si>
    <t>ΠΛΗΡΩΜΕΣ</t>
  </si>
  <si>
    <t>ΕΠΙΒΛΕΠΩΝ</t>
  </si>
  <si>
    <t>Α.Μ.</t>
  </si>
  <si>
    <t>ΑΝΑΔΟΧΟΣ</t>
  </si>
  <si>
    <t>ΧΡΗΜΑΤΟΔΟΤΗΣΗ</t>
  </si>
  <si>
    <t>ΚΑΤΗΓΟΡΙΑ Β΄- ΟΙΚΟΔΟΜΙΚΑ</t>
  </si>
  <si>
    <t>ΤΥΠΟΣ</t>
  </si>
  <si>
    <t>ΕΚΤΙΜΩΜΕΝΟ ΚΟΣΤΟΣ</t>
  </si>
  <si>
    <t>ΚΑΤΑΣΚΕΥΗ</t>
  </si>
  <si>
    <t>ΚΑΤΗΓΟΡΙΑ Γ' – ΟΔΟΠΟΙΙΑ</t>
  </si>
  <si>
    <t>ΚΑΤΗΓΟΡΙΑ Ε' – ΗΛΕΚΤΡΟΜΗΧΑΝΟΛΟΓΙΚΑ</t>
  </si>
  <si>
    <t>ΚΑΤΗΓΟΡΙΑ ΣΤ' – ΕΡΓΑ ΠΡΑΣΙΝΟΥ - ΔΙΑΜΟΡΦΩΣΗΣ ΕΞΩΤΕΡΙΚΩΝ ΧΩΡΩΝ</t>
  </si>
  <si>
    <t>ΜΕΛΕΤΗ</t>
  </si>
  <si>
    <t>ΚΑΤΗΓΟΡΙΑ Ζ' – ΜΕΛΕΤΕΣ</t>
  </si>
  <si>
    <t>ΠΙΣΤΟΠΟΙΗΜΕΝΑ ΜΕΧΡΙ 10/09/12</t>
  </si>
  <si>
    <t xml:space="preserve"> </t>
  </si>
  <si>
    <t>ΚΑΤΗΓΟΡΙΑ Η' – ΠΟΛΕΟΔΟΜΙΚΑ - ΡΥΜΟΤΟΜΙΚΑ</t>
  </si>
  <si>
    <t>ΚΑΤΗΓΟΡΙΑ Α'</t>
  </si>
  <si>
    <t>ΚΑΤΗΓΟΡΙΑ Β'</t>
  </si>
  <si>
    <t>ΚΑΤΗΓΟΡΙΑ Γ'</t>
  </si>
  <si>
    <t>ΚΑΤΗΓΟΡΙΑ Δ'</t>
  </si>
  <si>
    <t>ΚΑΤΗΓΟΡΙΑ ΣΤ'</t>
  </si>
  <si>
    <t>ΚΑΤΗΓΟΡΙΑ Ζ'</t>
  </si>
  <si>
    <t>ΚΑΤΗΓΟΡΙΑ Η'</t>
  </si>
  <si>
    <t>ΚΑΤΗΓΟΡΙΑ Δ' – ΑΠΟΧΕΤΕΥΣΗ-ΟΜΒΡΙΑ</t>
  </si>
  <si>
    <t>Αποχέτευση - Ομβρια</t>
  </si>
  <si>
    <t>ΚΑΤΗΓΟΡΙΑ Ε'</t>
  </si>
  <si>
    <t>Η/Μ</t>
  </si>
  <si>
    <t>ΣΥΝΟΛΑ ΕΠΙΜΕΡΟΥΣ</t>
  </si>
  <si>
    <t>ΣΑΤΑ ή ΛΟΙΠΕΣ ΕΠΙΧΟΡΗΓΗΣΕΙΣ ΓΙΑ ΕΠΕΝΔΥΣΕΙΣ ΚΑΙ ΕΡΓΑ</t>
  </si>
  <si>
    <t xml:space="preserve"> ΣΑΤΑ ΣΧΟΛΕΙΩΝ</t>
  </si>
  <si>
    <t>ΣΑΤΑ ΣΧΟΛΕΙΩΝ</t>
  </si>
  <si>
    <t>ΠΟΡΟΙ ΔΗΜΟΥ / ΑΝΤΑΠΟΔΟΤΙΚΟ ΤΕΛΟΣ</t>
  </si>
  <si>
    <t xml:space="preserve">ΠΟΡΟΙ ΔΗΜΟΥ / ΑΝΤΑΠΟΔΟΤΙΚΟ ΤΕΛΟΣ    </t>
  </si>
  <si>
    <t>ΓΕΝΙΚΟ ΣΥΝΟΛΟ</t>
  </si>
  <si>
    <t>Οδοποϊια</t>
  </si>
  <si>
    <t>ΠΔΕ-ΛΟΙΠΕΣ ΕΠΙΧΟΡΗΓΗΣΕΙΣ ΓΙΑ ΕΠΕΝΔΥΣΕΙΣ ΚΑΙ ΕΡΓΑ</t>
  </si>
  <si>
    <t>Πράξη Εφαρμογής ΠΜΕ ΜΠΡΙΤΑΝΙΑ</t>
  </si>
  <si>
    <t>ΠΕΡΙΦΕΡΕΙΑ ΑΤΤΙΚΗΣ</t>
  </si>
  <si>
    <t>ΠΡΑΣΙΝΟ ΤΑΜΕΙΟ</t>
  </si>
  <si>
    <t>Κατασκευή αγωγών σύνδεσης διαφόρων ακινήτων</t>
  </si>
  <si>
    <t>ΚΙΤΣΙΟΣ</t>
  </si>
  <si>
    <t>Αποπεράτωση κατασκευής διατηρητέου Δημοτικού κτιρίου Μαραθώνος &amp; Κρήτης (τέως οικίας Σοβατζόγλου)</t>
  </si>
  <si>
    <t>Ανακατασκευή αγωγών αποχέτευσης-ομβρίων λόγω βλαβών</t>
  </si>
  <si>
    <t>ΔΗΜΟΥ  ΝΕΑΣ ΦΙΛΑΔΕΛΦΕΙΑΣ - ΝΕΑΣ ΧΑΛΚΗΔΟΝΑΣ</t>
  </si>
  <si>
    <t xml:space="preserve">ΠΟΡΟΙ ΔΗΜΟΥ </t>
  </si>
  <si>
    <t>Ανάπλαση κοινοχρήστων χώρων (Κ.Χ. Τουραλί - Πλ. Αγ. Μαρίνας)</t>
  </si>
  <si>
    <t>Διαμορφώσεις πλατειών Δήμου Νέας Φιλαδέλφειας - Νέας Χαλκηδόνας</t>
  </si>
  <si>
    <t>ΣΓΟΥΡΑΚΗ</t>
  </si>
  <si>
    <t>Έκτακτες παρεμβάσεις σε κρίσιμα σημεία για την αντιπλημμυρική προστασία του Δήμου</t>
  </si>
  <si>
    <t>ΑΝΑΣΤΑΣΟΠΟΥΛΟΥ - ΚΙΤΣΙΟΣ</t>
  </si>
  <si>
    <t>Κατασκευή παιδικής χαράς ΑΜΕΑ</t>
  </si>
  <si>
    <t>Εκπόνηση Μελέτης για την Ενεργειακή Αναβάθμιση Δημοτικών Κτηρίων</t>
  </si>
  <si>
    <t>Επικαιροποίηση μελέτης πολεοδόμησης οικοδομικών τετραγώνων μεταξύ της οδού Δωδεκανήσου και της Εθνικής οδού Αθηνών – Λαμίας στη δημοτική ενότητα Νέας Χαλκηδόνας</t>
  </si>
  <si>
    <t>ΣΥΜΒΑΤΙΚΟ ΚΟΣΤΟΣ / ΠΡΟΥΠΟΛΟΓΙΣΜΟΣ</t>
  </si>
  <si>
    <t>ΚΙΟΥΤΟΥΚΤΣΗΣ</t>
  </si>
  <si>
    <t>ΕΝΩΣΗ ΕΤΑΙΡΕΙΩΝ:ΠΛΑΝΗΤΙΚΗ ΑΕ - ΓΕΩΓΡΑΦΙΚΗ ΑΕ</t>
  </si>
  <si>
    <t>Α.Μ. 76/2020</t>
  </si>
  <si>
    <t>Κατασκευή ισόπεδου κυκλικού κόμβου έμπροσθεν ιερού ναού Κοσμά Αιτωλού</t>
  </si>
  <si>
    <t xml:space="preserve">Ολοκλήρωση έργων αντιθορυβικής προστασίας </t>
  </si>
  <si>
    <t>Εκπόνηση μελετών και υλοποίηση μέτρων και μέσων πυροπροστασίας στις σχολικές μονάδες του Δήμου Νέας Φιλαδέλφειας-Νέας Χαλκηδόνας (Β ΦΑΣΗ - ΥΛΟΠΟΙΗΣΗ)</t>
  </si>
  <si>
    <t>ΛΙΤΣΑ ΑΘΑΝΑΣΙΑΔΗΣ</t>
  </si>
  <si>
    <t>62Γ046ΜΤΛ6-ΝΟΨ</t>
  </si>
  <si>
    <t>ΑΔΑ ΑΠΟΦΑΣΗΣ ΧΡΗΜΑΤΟΔΟΤΗΣΗΣ</t>
  </si>
  <si>
    <t>ΑΘΑΝΑΣΙΑΔΗΣ</t>
  </si>
  <si>
    <t>ΚΑΤΗΓΟΡΙΑ Α'  ΣΥΝΕΧΙΖΟΜΕΝΑ</t>
  </si>
  <si>
    <t>Λήψη μέτρων ασφαλείας-Αναγκαστική άρση του κινδύνου -Παρέμβαση του Δήμου σε επικίνδυνα κτίρια εντός των διοικητικών ορίων του Δήμου Ν.Φιλαδέλφειας-Ν.Χαλκηδόνας</t>
  </si>
  <si>
    <t>ΣΑΤΑ</t>
  </si>
  <si>
    <t>Ενεργειακή αναβάθμιση σχολικών κτιρίων Δήμου Νέας Φιλαδέλφειας - Νέας Χαλκηδόνας</t>
  </si>
  <si>
    <t>BUILD &amp; BOND ΤΕΧΝΙΚΗ ΚΑΤΑΣΚΕΥΑΣΤΙΚΗ Ε.Π.Ε.</t>
  </si>
  <si>
    <t>ΩΩΔΕ46Ψ844-ΒΚ9</t>
  </si>
  <si>
    <t xml:space="preserve">ΠΑΠΑΠΑΝΑΓΙΩΤΟΥ ΠΑΝΑΓΙΩΤΗΣ </t>
  </si>
  <si>
    <t>TRITON ACT A.E.</t>
  </si>
  <si>
    <t>Α.Μ. 68/2020</t>
  </si>
  <si>
    <t>Α.Μ. 90/2018</t>
  </si>
  <si>
    <t>Εκπόνηση μελετών για την αποκατάσταση του διατηρητέου Δημοτικού κτιρίου Μαραθώνος &amp; Κρήτης (τέως οικίας Σοβατζόγλου)</t>
  </si>
  <si>
    <t>Εργασίες συντήρησης στις κτιριακές υποδομές και στους αύλειους χώρους σχολικών μονάδων του Δήμου Νέας Φιλαδέλφειας – Νέας Χαλκηδόνας</t>
  </si>
  <si>
    <t>9ΜΙΝ46ΜΤΛ6-ΣΤ9</t>
  </si>
  <si>
    <t>ΡΞΚΧ46Ψ844-Ν02</t>
  </si>
  <si>
    <t>ΔΟΜΙΚΗ ΑΘΗΝΩΝ Α.Τ.Ε.</t>
  </si>
  <si>
    <t>ΑΛΚΩΝ ΜΕΛΕΤΗΤΙΚΗ Ε.Π.Ε. ΕΤΑΙΡΙΑ ΜΕΛΕΤΩΝ</t>
  </si>
  <si>
    <t>Α.Μ.49/2022</t>
  </si>
  <si>
    <t>Α.Μ. 32/2021</t>
  </si>
  <si>
    <t xml:space="preserve">Μελέτη αντιπλημμυρικής προστασίας  Δημοτικού Κοιμητηρίου </t>
  </si>
  <si>
    <t>ΣΧΕΔΙΟ ΤΕΧΝΙΚΟΥ  ΠΡΟΓΡΑΜΜΑΤΟΣ</t>
  </si>
  <si>
    <t>Αστική αναζωογόνηση, ανάπλαση χώρου οδού Λάρνακος και διάνοιξη πεζοδρόμου Ο.Τ. 243Β  Δημοτικής Ενότητας Νέας Φιλαδέλφειας</t>
  </si>
  <si>
    <t>Α.Μ. 139/2022</t>
  </si>
  <si>
    <t>Συντήρηση βελτίωση Κοινοχρήστων χώρων</t>
  </si>
  <si>
    <t>Α.Μ. 99/21</t>
  </si>
  <si>
    <t>ΚΙΤΣΙΟΣ - ΑΣΗΜΑΚΗΣ</t>
  </si>
  <si>
    <t>Προμελέτη ανάπλασης χώρων  ΕΠΑΛ</t>
  </si>
  <si>
    <t>ΣΔΙΤ</t>
  </si>
  <si>
    <t>Κατασκευή νέου χωνευτηρίου στο Δημοτικό Κοιμητήριο</t>
  </si>
  <si>
    <t>Σύνταξη τοπογραφικών διαγραμμάτων δημοτικών ακινήτων για δικαστικές αγωγές</t>
  </si>
  <si>
    <t>Ανακατασκευή συνδετηριών αγωγών και φρεατίων ομβρίων</t>
  </si>
  <si>
    <t>Κατασκευή κεντρικών αγωγών αποχέτευσης ακαθάρτων ΡΑΙΔΕΣΤΟΥ &amp; ΜΑΡΑΘΩΝΟΣ</t>
  </si>
  <si>
    <t>Αποκατάσταση στατικής επάρκειας Πνευματικού Κέντρου Νέας Φιλαδέλφειας</t>
  </si>
  <si>
    <t>Υλοποίηση μέτρων και μέσων πυροπροστασίας παιδικών και βρεφονηπιακών σταθμών για έκδοση πιστοποιητικών πυρασφάλειας</t>
  </si>
  <si>
    <t>Α.Μ. 74/2024</t>
  </si>
  <si>
    <t>ΣΓΟΥΡΑΚΗ ΑΣΗΜΑΚΗΣ</t>
  </si>
  <si>
    <t>ΑΝΤΩΝΙΟΥ ΑΠΟΛΛΩΝ</t>
  </si>
  <si>
    <t xml:space="preserve">ΣΑΤΑ </t>
  </si>
  <si>
    <t>Α.Μ.75/2024</t>
  </si>
  <si>
    <t>ΕΥΣΤΑΘΙΟΣ ΛΟΡΕΝΤΖΟΣ</t>
  </si>
  <si>
    <t>90Φ746ΜΩ0Ι-7ΕΝ</t>
  </si>
  <si>
    <t>Ανάπλαση δικτύου κοινοχρήστων χώρων Δήμου Νέας Φιλαδέλφειας - Νέας Χαλκηδόνας</t>
  </si>
  <si>
    <t>Α.Μ. 181/2021</t>
  </si>
  <si>
    <t>Κατασκευή Ειδικού Σχολείου</t>
  </si>
  <si>
    <t xml:space="preserve">Ανάπλαση κοινοχρήστων χώρων Ο.Τ. 298Ε &amp; Δημιουργία κέντρου πολιτισμού Δημοτικής Ενότητας Νέας Φιλαδέλφειας </t>
  </si>
  <si>
    <t>1321.011</t>
  </si>
  <si>
    <t>ΨΝΕ646ΜΤΛ6-Π7Ψ</t>
  </si>
  <si>
    <t>Δημιουργία νέου βρεφικού τμήματος στον 1ο Βρεφονηπιακό Σταθμό Νέας Χαλκηδόνας</t>
  </si>
  <si>
    <t xml:space="preserve">Ανάπλαση  κοινοχρήστου χώρου οδού Παπαφλέσσα </t>
  </si>
  <si>
    <t>Α.Μ. 125/2022</t>
  </si>
  <si>
    <t>ΑΝΑΓΝΩΣΤΟΥ ΙΩΑΝΝΗΣ</t>
  </si>
  <si>
    <t xml:space="preserve">ΚΙΤΣΙΟΣ </t>
  </si>
  <si>
    <t>Α.Μ. 16/2025</t>
  </si>
  <si>
    <t>ΑΣΗΜΑΚΗΣ - ΚΑΡΑΤΑΣΙΟΣ</t>
  </si>
  <si>
    <t>ΚΑΙΝΟΥΡΓΙΟΥ</t>
  </si>
  <si>
    <t>ΠΡΟΜΗΘΕΑΣ ΑΤΕΒΕ</t>
  </si>
  <si>
    <t>Α.Μ. 110/2024</t>
  </si>
  <si>
    <t>ΚΑΡΑΤΑΣΙΟΣ</t>
  </si>
  <si>
    <t>Βελτίωση και άρση επικινδυνότητας του οδικού δικτύου και αποκατάσταση πεζοδρομίων Δήμου Νέας Φιλαδέλφειας-Νέας Χαλκηδόνας</t>
  </si>
  <si>
    <t>Ανάπλαση δικτύου κοινόχρηστων χώρων Δημοτικής Ενότητας Νέας Φιλαδέλφειας</t>
  </si>
  <si>
    <t>ΨΘΞΨ46Ψ844-ΝΕ5</t>
  </si>
  <si>
    <t>Εκπόνηση μελέτης αποτίμησης και ανασχεδιασμού (ενίσχυσης) κλειστού Δημοτικού Γυμναστηρίου «ΙΩΝΙΚΟΣ» του Δήμου Νέας Φιλαδέλφειας- Νέας Χαλκηδόνας</t>
  </si>
  <si>
    <t xml:space="preserve">Εκπόνηση μελέτης για την τροποποίηση ρυμοτομικού σχεδίου από παιδική χαρά σε οδό </t>
  </si>
  <si>
    <t>Α.Μ. 52/2025</t>
  </si>
  <si>
    <t>ΠΟΣΟ 2026 ΤΕΧΝΙΚΟΥ ΠΡΟΓΡΑΜΜΑΤΟΣ</t>
  </si>
  <si>
    <t>ΣΧΕΔΙΟ ΤΕΧΝΙΚΟΥ ΠΡΟΓΡΑΜΜΑΤΟΣ 2026</t>
  </si>
  <si>
    <t>Ρ2ΤΘ46ΝΚΠΔ-ΘΝΧ</t>
  </si>
  <si>
    <t xml:space="preserve">ΕΡΓΑ ΠΕΡΙΦΕΡΕΙΑΣ ΑΤΤΙΚΗΣ </t>
  </si>
  <si>
    <t>ΕΡΓΟ</t>
  </si>
  <si>
    <t>ΦΟΡΕΑΣ ΥΛΟΠΟΙΗΣΗΣ</t>
  </si>
  <si>
    <t>Κατασκευή αγωγού απορροής ομβρίων υδάτων στο ρέμα Γιαμπουρλά με τη μέθοδο της μικροσήραγγας στο Δήμο Νέας Φιλαδέλφειας</t>
  </si>
  <si>
    <t>ΠΡΟΥΠΟΛΟΓΙΣΜΟΣ</t>
  </si>
  <si>
    <t xml:space="preserve">ΠΕΡΙΦΕΡΕΙΑ ΑΤΤΙΚΗΣ </t>
  </si>
  <si>
    <t>Διαμόρφωση κοινοχρήστων χώρων επί της Λεωφόρου Δεκελείας Δήμου Νέας Φιλαδέλφειας – Νέας Χαλκηδόνας</t>
  </si>
  <si>
    <t>ΝΕΑ ΜΗΤΡΟΠΟΛΙΤΙΚΗ ΑΤΤΙΚΗ Α.Ε. - Αναπτυξιακός Οργανισμός Τοπικής Αυτοδιοίκησης</t>
  </si>
  <si>
    <t>Ανέγερση νέου κτιρίου ΚΑΠΗ</t>
  </si>
  <si>
    <t>Βελτίωση και Αξιοποίηση πρώην Στρατιωτικού Εργοστασίου στην Δ.Ε. Νέας Χαλκηδόνας</t>
  </si>
  <si>
    <t>Ανάπλαση παιδικών χαρών Αγίας Μαρίνας και οδού Χίου</t>
  </si>
  <si>
    <t>Επικαιροποίηση κυκλοφοριακής μελέτης ισόπεδου κυκλικού κόμβου έμπροσθεν ιερού ναού Κοσμά Αιτωλού</t>
  </si>
  <si>
    <t>ΚΩΔΙΚΟΣ ΟΠΣ/ΠΔΕ</t>
  </si>
  <si>
    <t>-</t>
  </si>
  <si>
    <t>2017ΣΕ05500010</t>
  </si>
  <si>
    <t>Συντήρηση κτιριακών υποδομών σχολικών μονάδων του Δήμου Νέας Φιλαδέλφειας – Νέας Χαλκηδόνας</t>
  </si>
  <si>
    <t xml:space="preserve">Ανάπλαση οδού Ν. Πλαστήρα και πλατείας Μουστακλή </t>
  </si>
  <si>
    <t>Ενεργειακή Αναβάθμιση στο κτίριο του Δημαρχείου Νέας Φιλαδέλφειας- Νέας Χαλκηδόνας</t>
  </si>
  <si>
    <t>ΕΡΓΑ ΠΕΡΙΦΕΡΕΙΑΣ ΑΤΤΙΚΗΣ :</t>
  </si>
  <si>
    <t>ΣΥΝΟΛΟ ΔΝΦΝΧ</t>
  </si>
  <si>
    <t>ΣΥΝΟΛΟ ΠΕΡΙΦΕΡΕΙΑΣ ΑΤΤΙΚΗΣ</t>
  </si>
  <si>
    <t>530.3170104.501</t>
  </si>
  <si>
    <t>170.2420301.501</t>
  </si>
  <si>
    <t>055.2420301.501</t>
  </si>
  <si>
    <t>030.3110489.501</t>
  </si>
  <si>
    <t>025.3170105.501</t>
  </si>
  <si>
    <t>030.2420929.505</t>
  </si>
  <si>
    <t>030.2420929.507</t>
  </si>
  <si>
    <t>055.3110406.501</t>
  </si>
  <si>
    <t>570.24203.501</t>
  </si>
  <si>
    <t>070.24203.502</t>
  </si>
  <si>
    <t>430.3170105.501</t>
  </si>
  <si>
    <t>030.3170105.502</t>
  </si>
  <si>
    <t>430.3170105.502</t>
  </si>
  <si>
    <t>030.3170105.503</t>
  </si>
  <si>
    <t>030.2420301.506</t>
  </si>
  <si>
    <t>030.2420301.504</t>
  </si>
  <si>
    <t>055.3170105.501</t>
  </si>
  <si>
    <t>015.3170105.501</t>
  </si>
  <si>
    <t>030.2420301.505</t>
  </si>
  <si>
    <t>030.2420301.502</t>
  </si>
  <si>
    <t>030.3170103.501</t>
  </si>
  <si>
    <t>045.3170189.501</t>
  </si>
  <si>
    <t>030.2420989.501</t>
  </si>
  <si>
    <t>055.3170103.501</t>
  </si>
  <si>
    <t>070.3170103.501</t>
  </si>
  <si>
    <t>015.3170103.501</t>
  </si>
  <si>
    <t>030.2420301.503</t>
  </si>
  <si>
    <t>070.2420301.502</t>
  </si>
  <si>
    <t>030.3170104.502</t>
  </si>
  <si>
    <t>030.3170104.501</t>
  </si>
  <si>
    <t>430.2420301.501</t>
  </si>
  <si>
    <t>030.2420301.507</t>
  </si>
  <si>
    <t>030.2420301.501</t>
  </si>
  <si>
    <t>025.3170105.502</t>
  </si>
  <si>
    <t>025.2420389.501</t>
  </si>
  <si>
    <t>030.317105.501</t>
  </si>
  <si>
    <t>025.3170105.503</t>
  </si>
  <si>
    <t>030.2420929.504</t>
  </si>
  <si>
    <t>090.2420929.501</t>
  </si>
  <si>
    <t>030.2420929.503</t>
  </si>
  <si>
    <t>115.3110905.501</t>
  </si>
  <si>
    <t>030.2420929.502</t>
  </si>
  <si>
    <t>030.2420929.501</t>
  </si>
  <si>
    <t>030.2420929.506</t>
  </si>
  <si>
    <t>230.3170105.501</t>
  </si>
  <si>
    <t>025.3170105.504</t>
  </si>
  <si>
    <t>255.3170103.502</t>
  </si>
  <si>
    <t>530.5420102.002</t>
  </si>
  <si>
    <t>170.1340101.001</t>
  </si>
  <si>
    <t>570.5420102.001</t>
  </si>
  <si>
    <t>430.1340101.00</t>
  </si>
  <si>
    <t>430.1340101.002</t>
  </si>
  <si>
    <t>255.1340101.001</t>
  </si>
  <si>
    <t>430.1340101.003</t>
  </si>
  <si>
    <t>230.13401.001</t>
  </si>
  <si>
    <t>025.13401.001</t>
  </si>
  <si>
    <t>ΑΝΑΛΥΤΙΚΟΣ ΛΟΓΑΡΙΑΣΜΟΣ ΕΣΟΔΟΥ</t>
  </si>
  <si>
    <t>ΑΝΑΛΥΤΙΚΟΣ ΛΟΓΑΡΙΑΣΜΟΣ ΕΞΟΔΟΥ</t>
  </si>
  <si>
    <t>115.13401.004</t>
  </si>
  <si>
    <t>9ΦΣ67Λ7-6ΛΞ</t>
  </si>
  <si>
    <t>ΜΠΑΜΠΑΚΟΥ ΣΓΟΥΡΑΚΗ ΑΣΗΜΑΚΗΣ</t>
  </si>
  <si>
    <t>ΩΡΙΩΝ Α.Τ.Ε.</t>
  </si>
  <si>
    <t xml:space="preserve">ΑΝΑΣΤΑΣΟΠΟΥΛΟΥ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</si>
</sst>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&quot; €&quot;"/>
  </numFmts>
  <fonts count="68" x14ac:knownFonts="1">
    <font>
      <sz val="10"/>
      <name val="Arial Greek"/>
      <family val="2"/>
      <charset val="161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1"/>
      <color indexed="20"/>
      <name val="Calibri"/>
      <family val="2"/>
      <charset val="161"/>
    </font>
    <font>
      <b/>
      <sz val="11"/>
      <color indexed="52"/>
      <name val="Calibri"/>
      <family val="2"/>
      <charset val="161"/>
    </font>
    <font>
      <b/>
      <sz val="11"/>
      <color indexed="9"/>
      <name val="Calibri"/>
      <family val="2"/>
      <charset val="161"/>
    </font>
    <font>
      <i/>
      <sz val="11"/>
      <color indexed="23"/>
      <name val="Calibri"/>
      <family val="2"/>
      <charset val="161"/>
    </font>
    <font>
      <sz val="11"/>
      <color indexed="17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62"/>
      <name val="Calibri"/>
      <family val="2"/>
      <charset val="161"/>
    </font>
    <font>
      <sz val="11"/>
      <color indexed="52"/>
      <name val="Calibri"/>
      <family val="2"/>
      <charset val="161"/>
    </font>
    <font>
      <sz val="11"/>
      <color indexed="60"/>
      <name val="Calibri"/>
      <family val="2"/>
      <charset val="161"/>
    </font>
    <font>
      <b/>
      <sz val="11"/>
      <color indexed="63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1"/>
      <color indexed="8"/>
      <name val="Calibri"/>
      <family val="2"/>
      <charset val="161"/>
    </font>
    <font>
      <sz val="11"/>
      <color indexed="10"/>
      <name val="Calibri"/>
      <family val="2"/>
      <charset val="161"/>
    </font>
    <font>
      <sz val="24"/>
      <name val="Arial Greek"/>
      <family val="2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9"/>
      <name val="Arial Greek"/>
      <family val="2"/>
      <charset val="161"/>
    </font>
    <font>
      <b/>
      <u/>
      <sz val="11"/>
      <name val="Arial"/>
      <family val="2"/>
      <charset val="161"/>
    </font>
    <font>
      <b/>
      <sz val="8"/>
      <name val="Arial"/>
      <family val="2"/>
      <charset val="161"/>
    </font>
    <font>
      <b/>
      <sz val="8"/>
      <name val="Arial Greek"/>
      <family val="2"/>
      <charset val="161"/>
    </font>
    <font>
      <sz val="9"/>
      <color indexed="8"/>
      <name val="Arial Greek"/>
      <family val="2"/>
      <charset val="161"/>
    </font>
    <font>
      <sz val="10"/>
      <name val="Arial Greek"/>
      <family val="2"/>
      <charset val="161"/>
    </font>
    <font>
      <sz val="9"/>
      <name val="Arial Greek"/>
      <charset val="161"/>
    </font>
    <font>
      <b/>
      <i/>
      <u/>
      <sz val="10"/>
      <name val="Arial Greek"/>
      <charset val="161"/>
    </font>
    <font>
      <b/>
      <sz val="12"/>
      <name val="Arial Greek"/>
      <family val="2"/>
      <charset val="161"/>
    </font>
    <font>
      <b/>
      <i/>
      <sz val="10"/>
      <name val="Arial Greek"/>
      <charset val="161"/>
    </font>
    <font>
      <sz val="10"/>
      <name val="Arial Greek"/>
      <charset val="161"/>
    </font>
    <font>
      <i/>
      <u/>
      <sz val="9"/>
      <name val="Arial Greek"/>
      <charset val="161"/>
    </font>
    <font>
      <b/>
      <i/>
      <sz val="11"/>
      <name val="Arial Greek"/>
      <charset val="161"/>
    </font>
    <font>
      <b/>
      <sz val="9"/>
      <color indexed="10"/>
      <name val="Arial Greek"/>
      <family val="2"/>
      <charset val="161"/>
    </font>
    <font>
      <b/>
      <i/>
      <sz val="9"/>
      <color indexed="10"/>
      <name val="Arial Greek"/>
      <charset val="161"/>
    </font>
    <font>
      <sz val="8"/>
      <color indexed="8"/>
      <name val="Arial Greek"/>
      <family val="2"/>
      <charset val="161"/>
    </font>
    <font>
      <i/>
      <u/>
      <sz val="8"/>
      <name val="Arial Greek"/>
      <charset val="161"/>
    </font>
    <font>
      <sz val="7"/>
      <name val="Arial Greek"/>
      <family val="2"/>
      <charset val="161"/>
    </font>
    <font>
      <sz val="8"/>
      <name val="Arial Greek"/>
      <family val="2"/>
      <charset val="161"/>
    </font>
    <font>
      <b/>
      <sz val="10"/>
      <name val="Arial Greek"/>
      <charset val="161"/>
    </font>
    <font>
      <b/>
      <sz val="10"/>
      <color indexed="10"/>
      <name val="Arial Greek"/>
      <charset val="161"/>
    </font>
    <font>
      <i/>
      <sz val="10"/>
      <name val="Arial Greek"/>
      <charset val="161"/>
    </font>
    <font>
      <sz val="9"/>
      <color indexed="12"/>
      <name val="Arial Greek"/>
      <family val="2"/>
      <charset val="161"/>
    </font>
    <font>
      <b/>
      <sz val="9"/>
      <name val="Arial Greek"/>
      <charset val="161"/>
    </font>
    <font>
      <b/>
      <sz val="8"/>
      <color indexed="8"/>
      <name val="Arial"/>
      <family val="2"/>
      <charset val="161"/>
    </font>
    <font>
      <b/>
      <i/>
      <u/>
      <sz val="9"/>
      <name val="Arial Greek"/>
      <charset val="161"/>
    </font>
    <font>
      <b/>
      <sz val="11"/>
      <name val="Arial Greek"/>
      <charset val="161"/>
    </font>
    <font>
      <b/>
      <sz val="9"/>
      <color indexed="8"/>
      <name val="Arial Greek"/>
      <charset val="161"/>
    </font>
    <font>
      <b/>
      <sz val="12"/>
      <name val="Arial Greek"/>
      <charset val="161"/>
    </font>
    <font>
      <b/>
      <i/>
      <u/>
      <sz val="12"/>
      <name val="Arial Greek"/>
      <charset val="161"/>
    </font>
    <font>
      <b/>
      <sz val="10"/>
      <name val="Tahoma"/>
      <family val="2"/>
      <charset val="161"/>
    </font>
    <font>
      <b/>
      <sz val="10"/>
      <name val="Verdana"/>
      <family val="2"/>
      <charset val="161"/>
    </font>
    <font>
      <b/>
      <sz val="10"/>
      <color indexed="8"/>
      <name val="Verdana"/>
      <family val="2"/>
      <charset val="161"/>
    </font>
    <font>
      <b/>
      <sz val="10"/>
      <color indexed="60"/>
      <name val="Arial Greek"/>
      <family val="2"/>
      <charset val="161"/>
    </font>
    <font>
      <sz val="7"/>
      <name val="Arial Greek"/>
      <charset val="161"/>
    </font>
    <font>
      <b/>
      <sz val="10"/>
      <color rgb="FFFF0000"/>
      <name val="Arial Greek"/>
      <charset val="161"/>
    </font>
    <font>
      <sz val="10"/>
      <color rgb="FFFF0000"/>
      <name val="Arial Greek"/>
      <charset val="161"/>
    </font>
    <font>
      <sz val="8"/>
      <name val="Arial"/>
      <family val="2"/>
      <charset val="161"/>
    </font>
    <font>
      <sz val="7"/>
      <color indexed="8"/>
      <name val="Arial Greek"/>
      <family val="2"/>
      <charset val="161"/>
    </font>
    <font>
      <sz val="9"/>
      <color rgb="FFFF0000"/>
      <name val="Arial Greek"/>
      <charset val="161"/>
    </font>
    <font>
      <b/>
      <sz val="9"/>
      <name val="Arial"/>
      <family val="2"/>
      <charset val="161"/>
    </font>
    <font>
      <sz val="7.5"/>
      <name val="Arial Greek"/>
      <family val="2"/>
      <charset val="161"/>
    </font>
    <font>
      <sz val="9"/>
      <color theme="1"/>
      <name val="Arial Greek"/>
      <family val="2"/>
      <charset val="161"/>
    </font>
    <font>
      <sz val="8"/>
      <name val="Arial Greek"/>
      <charset val="161"/>
    </font>
    <font>
      <sz val="8"/>
      <color indexed="8"/>
      <name val="Arial Greek"/>
      <charset val="161"/>
    </font>
    <font>
      <sz val="11"/>
      <color rgb="FF000000"/>
      <name val="Calibri"/>
      <family val="2"/>
      <charset val="161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7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44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8" fillId="0" borderId="0" xfId="0" applyFont="1" applyAlignment="1">
      <alignment horizontal="center" vertical="center" wrapText="1"/>
    </xf>
    <xf numFmtId="164" fontId="21" fillId="0" borderId="0" xfId="0" applyNumberFormat="1" applyFont="1"/>
    <xf numFmtId="164" fontId="0" fillId="0" borderId="0" xfId="0" applyNumberFormat="1"/>
    <xf numFmtId="164" fontId="22" fillId="0" borderId="0" xfId="0" applyNumberFormat="1" applyFont="1"/>
    <xf numFmtId="0" fontId="21" fillId="0" borderId="0" xfId="0" applyFont="1"/>
    <xf numFmtId="0" fontId="24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25" fillId="0" borderId="0" xfId="0" applyFont="1"/>
    <xf numFmtId="0" fontId="21" fillId="0" borderId="15" xfId="0" applyFont="1" applyBorder="1" applyAlignment="1">
      <alignment horizontal="center" vertical="center" wrapText="1"/>
    </xf>
    <xf numFmtId="164" fontId="21" fillId="0" borderId="15" xfId="0" applyNumberFormat="1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164" fontId="21" fillId="0" borderId="0" xfId="0" applyNumberFormat="1" applyFont="1" applyAlignment="1">
      <alignment vertical="center" wrapText="1"/>
    </xf>
    <xf numFmtId="164" fontId="22" fillId="0" borderId="0" xfId="0" applyNumberFormat="1" applyFont="1" applyAlignment="1">
      <alignment vertical="center" wrapText="1"/>
    </xf>
    <xf numFmtId="0" fontId="22" fillId="0" borderId="0" xfId="0" applyFont="1" applyAlignment="1">
      <alignment horizontal="right" vertical="center" wrapText="1"/>
    </xf>
    <xf numFmtId="0" fontId="21" fillId="0" borderId="0" xfId="0" applyFont="1" applyAlignment="1">
      <alignment horizontal="center"/>
    </xf>
    <xf numFmtId="0" fontId="25" fillId="0" borderId="15" xfId="0" applyFont="1" applyBorder="1" applyAlignment="1">
      <alignment horizontal="center" vertical="center" wrapText="1"/>
    </xf>
    <xf numFmtId="164" fontId="21" fillId="0" borderId="0" xfId="0" applyNumberFormat="1" applyFont="1" applyAlignment="1">
      <alignment horizontal="right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horizontal="left" vertical="top" wrapText="1"/>
    </xf>
    <xf numFmtId="164" fontId="21" fillId="0" borderId="16" xfId="0" applyNumberFormat="1" applyFont="1" applyBorder="1" applyAlignment="1">
      <alignment vertical="center" wrapText="1"/>
    </xf>
    <xf numFmtId="0" fontId="20" fillId="0" borderId="0" xfId="0" applyFont="1"/>
    <xf numFmtId="164" fontId="22" fillId="0" borderId="0" xfId="0" applyNumberFormat="1" applyFont="1" applyAlignment="1">
      <alignment horizontal="left" indent="1"/>
    </xf>
    <xf numFmtId="164" fontId="20" fillId="0" borderId="0" xfId="0" applyNumberFormat="1" applyFont="1"/>
    <xf numFmtId="0" fontId="19" fillId="0" borderId="0" xfId="0" applyFont="1" applyAlignment="1">
      <alignment horizontal="center"/>
    </xf>
    <xf numFmtId="0" fontId="0" fillId="0" borderId="18" xfId="0" applyBorder="1"/>
    <xf numFmtId="0" fontId="0" fillId="0" borderId="19" xfId="0" applyBorder="1"/>
    <xf numFmtId="164" fontId="22" fillId="0" borderId="19" xfId="0" applyNumberFormat="1" applyFont="1" applyBorder="1"/>
    <xf numFmtId="0" fontId="19" fillId="0" borderId="18" xfId="0" applyFont="1" applyBorder="1"/>
    <xf numFmtId="0" fontId="0" fillId="0" borderId="20" xfId="0" applyBorder="1"/>
    <xf numFmtId="0" fontId="0" fillId="0" borderId="21" xfId="0" applyBorder="1"/>
    <xf numFmtId="164" fontId="22" fillId="0" borderId="22" xfId="0" applyNumberFormat="1" applyFont="1" applyBorder="1"/>
    <xf numFmtId="0" fontId="30" fillId="0" borderId="0" xfId="0" applyFont="1" applyAlignment="1">
      <alignment horizontal="center"/>
    </xf>
    <xf numFmtId="164" fontId="28" fillId="0" borderId="0" xfId="0" applyNumberFormat="1" applyFont="1"/>
    <xf numFmtId="0" fontId="32" fillId="0" borderId="0" xfId="0" applyFont="1"/>
    <xf numFmtId="164" fontId="28" fillId="0" borderId="19" xfId="0" applyNumberFormat="1" applyFont="1" applyBorder="1"/>
    <xf numFmtId="164" fontId="33" fillId="0" borderId="0" xfId="0" applyNumberFormat="1" applyFont="1"/>
    <xf numFmtId="164" fontId="33" fillId="0" borderId="19" xfId="0" applyNumberFormat="1" applyFont="1" applyBorder="1"/>
    <xf numFmtId="164" fontId="33" fillId="0" borderId="21" xfId="0" applyNumberFormat="1" applyFont="1" applyBorder="1"/>
    <xf numFmtId="164" fontId="22" fillId="0" borderId="21" xfId="0" applyNumberFormat="1" applyFont="1" applyBorder="1"/>
    <xf numFmtId="164" fontId="35" fillId="0" borderId="0" xfId="0" applyNumberFormat="1" applyFont="1" applyAlignment="1">
      <alignment vertical="center" wrapText="1"/>
    </xf>
    <xf numFmtId="164" fontId="36" fillId="0" borderId="0" xfId="0" applyNumberFormat="1" applyFont="1" applyAlignment="1">
      <alignment vertical="center" wrapText="1"/>
    </xf>
    <xf numFmtId="0" fontId="36" fillId="0" borderId="0" xfId="0" applyFont="1" applyAlignment="1">
      <alignment horizontal="center" vertical="center"/>
    </xf>
    <xf numFmtId="164" fontId="38" fillId="0" borderId="0" xfId="0" applyNumberFormat="1" applyFont="1"/>
    <xf numFmtId="164" fontId="27" fillId="0" borderId="0" xfId="0" applyNumberFormat="1" applyFont="1"/>
    <xf numFmtId="0" fontId="39" fillId="24" borderId="16" xfId="0" applyFont="1" applyFill="1" applyBorder="1" applyAlignment="1">
      <alignment horizontal="center" vertical="center" wrapText="1"/>
    </xf>
    <xf numFmtId="0" fontId="44" fillId="0" borderId="0" xfId="0" applyFont="1"/>
    <xf numFmtId="0" fontId="4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27" fillId="0" borderId="0" xfId="0" applyNumberFormat="1" applyFont="1" applyAlignment="1">
      <alignment horizontal="center"/>
    </xf>
    <xf numFmtId="164" fontId="41" fillId="0" borderId="0" xfId="0" applyNumberFormat="1" applyFont="1" applyAlignment="1">
      <alignment horizontal="center"/>
    </xf>
    <xf numFmtId="0" fontId="26" fillId="0" borderId="0" xfId="0" applyFont="1"/>
    <xf numFmtId="49" fontId="26" fillId="0" borderId="15" xfId="0" applyNumberFormat="1" applyFont="1" applyBorder="1" applyAlignment="1">
      <alignment horizontal="right" vertical="center" wrapText="1"/>
    </xf>
    <xf numFmtId="49" fontId="26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0" fontId="24" fillId="0" borderId="16" xfId="0" applyFont="1" applyBorder="1" applyAlignment="1">
      <alignment horizontal="center" vertical="center" wrapText="1"/>
    </xf>
    <xf numFmtId="164" fontId="20" fillId="0" borderId="0" xfId="0" applyNumberFormat="1" applyFont="1" applyAlignment="1">
      <alignment vertical="center" wrapText="1"/>
    </xf>
    <xf numFmtId="0" fontId="39" fillId="0" borderId="0" xfId="0" applyFont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164" fontId="47" fillId="0" borderId="0" xfId="0" applyNumberFormat="1" applyFont="1"/>
    <xf numFmtId="0" fontId="29" fillId="0" borderId="0" xfId="0" applyFont="1"/>
    <xf numFmtId="0" fontId="4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42" fillId="0" borderId="0" xfId="0" applyFont="1" applyAlignment="1">
      <alignment horizontal="center"/>
    </xf>
    <xf numFmtId="0" fontId="22" fillId="0" borderId="0" xfId="0" applyFont="1"/>
    <xf numFmtId="0" fontId="22" fillId="0" borderId="18" xfId="0" applyFont="1" applyBorder="1"/>
    <xf numFmtId="0" fontId="39" fillId="25" borderId="16" xfId="0" applyFont="1" applyFill="1" applyBorder="1" applyAlignment="1">
      <alignment horizontal="center" vertical="center" wrapText="1"/>
    </xf>
    <xf numFmtId="0" fontId="39" fillId="26" borderId="16" xfId="0" applyFont="1" applyFill="1" applyBorder="1" applyAlignment="1">
      <alignment horizontal="center" vertical="center" wrapText="1"/>
    </xf>
    <xf numFmtId="164" fontId="21" fillId="0" borderId="0" xfId="0" applyNumberFormat="1" applyFont="1" applyAlignment="1">
      <alignment horizontal="center"/>
    </xf>
    <xf numFmtId="4" fontId="21" fillId="0" borderId="0" xfId="0" applyNumberFormat="1" applyFont="1" applyAlignment="1">
      <alignment horizontal="center"/>
    </xf>
    <xf numFmtId="2" fontId="21" fillId="0" borderId="0" xfId="0" applyNumberFormat="1" applyFont="1" applyAlignment="1">
      <alignment horizontal="center"/>
    </xf>
    <xf numFmtId="164" fontId="48" fillId="0" borderId="0" xfId="0" applyNumberFormat="1" applyFont="1" applyAlignment="1">
      <alignment horizontal="center"/>
    </xf>
    <xf numFmtId="0" fontId="37" fillId="28" borderId="16" xfId="0" applyFont="1" applyFill="1" applyBorder="1" applyAlignment="1">
      <alignment horizontal="center" vertical="center" wrapText="1"/>
    </xf>
    <xf numFmtId="0" fontId="0" fillId="29" borderId="18" xfId="0" applyFill="1" applyBorder="1"/>
    <xf numFmtId="0" fontId="0" fillId="29" borderId="0" xfId="0" applyFill="1"/>
    <xf numFmtId="0" fontId="0" fillId="29" borderId="19" xfId="0" applyFill="1" applyBorder="1"/>
    <xf numFmtId="49" fontId="21" fillId="0" borderId="15" xfId="0" applyNumberFormat="1" applyFont="1" applyBorder="1" applyAlignment="1">
      <alignment horizontal="center" vertical="center" wrapText="1"/>
    </xf>
    <xf numFmtId="49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left" vertical="top" wrapText="1"/>
    </xf>
    <xf numFmtId="0" fontId="21" fillId="0" borderId="25" xfId="0" applyFont="1" applyBorder="1" applyAlignment="1">
      <alignment horizontal="center" vertical="center" wrapText="1"/>
    </xf>
    <xf numFmtId="49" fontId="21" fillId="0" borderId="25" xfId="0" applyNumberFormat="1" applyFont="1" applyBorder="1" applyAlignment="1">
      <alignment horizontal="center" vertical="center" wrapText="1"/>
    </xf>
    <xf numFmtId="49" fontId="26" fillId="0" borderId="0" xfId="0" applyNumberFormat="1" applyFont="1"/>
    <xf numFmtId="49" fontId="46" fillId="0" borderId="16" xfId="0" applyNumberFormat="1" applyFont="1" applyBorder="1" applyAlignment="1">
      <alignment horizontal="center" vertical="center" wrapText="1"/>
    </xf>
    <xf numFmtId="49" fontId="21" fillId="0" borderId="0" xfId="0" applyNumberFormat="1" applyFont="1"/>
    <xf numFmtId="164" fontId="21" fillId="25" borderId="15" xfId="0" applyNumberFormat="1" applyFont="1" applyFill="1" applyBorder="1" applyAlignment="1">
      <alignment vertical="center" wrapText="1"/>
    </xf>
    <xf numFmtId="164" fontId="21" fillId="28" borderId="16" xfId="0" applyNumberFormat="1" applyFont="1" applyFill="1" applyBorder="1" applyAlignment="1">
      <alignment vertical="center" wrapText="1"/>
    </xf>
    <xf numFmtId="8" fontId="52" fillId="0" borderId="0" xfId="0" applyNumberFormat="1" applyFont="1"/>
    <xf numFmtId="164" fontId="28" fillId="26" borderId="16" xfId="0" applyNumberFormat="1" applyFont="1" applyFill="1" applyBorder="1" applyAlignment="1">
      <alignment vertical="center" wrapText="1"/>
    </xf>
    <xf numFmtId="0" fontId="21" fillId="30" borderId="0" xfId="0" applyFont="1" applyFill="1" applyAlignment="1">
      <alignment horizontal="left" vertical="center"/>
    </xf>
    <xf numFmtId="0" fontId="21" fillId="30" borderId="0" xfId="0" applyFont="1" applyFill="1" applyAlignment="1">
      <alignment horizontal="left" vertical="center" wrapText="1"/>
    </xf>
    <xf numFmtId="0" fontId="39" fillId="0" borderId="26" xfId="0" applyFont="1" applyBorder="1" applyAlignment="1">
      <alignment horizontal="center" vertical="center" wrapText="1"/>
    </xf>
    <xf numFmtId="4" fontId="54" fillId="0" borderId="0" xfId="0" applyNumberFormat="1" applyFont="1"/>
    <xf numFmtId="4" fontId="53" fillId="0" borderId="0" xfId="0" applyNumberFormat="1" applyFont="1"/>
    <xf numFmtId="0" fontId="37" fillId="0" borderId="16" xfId="0" applyFont="1" applyBorder="1" applyAlignment="1">
      <alignment horizontal="center" vertical="center" wrapText="1"/>
    </xf>
    <xf numFmtId="164" fontId="28" fillId="27" borderId="16" xfId="0" applyNumberFormat="1" applyFont="1" applyFill="1" applyBorder="1" applyAlignment="1">
      <alignment horizontal="right" vertical="center" wrapText="1"/>
    </xf>
    <xf numFmtId="0" fontId="39" fillId="0" borderId="16" xfId="0" applyFont="1" applyBorder="1" applyAlignment="1">
      <alignment horizontal="center" vertical="center" wrapText="1"/>
    </xf>
    <xf numFmtId="49" fontId="26" fillId="0" borderId="16" xfId="0" applyNumberFormat="1" applyFont="1" applyBorder="1" applyAlignment="1">
      <alignment horizontal="center" vertical="center" wrapText="1"/>
    </xf>
    <xf numFmtId="0" fontId="39" fillId="31" borderId="16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16" xfId="0" applyFont="1" applyBorder="1"/>
    <xf numFmtId="16" fontId="21" fillId="0" borderId="16" xfId="0" applyNumberFormat="1" applyFont="1" applyBorder="1" applyAlignment="1">
      <alignment horizontal="center" vertical="center" wrapText="1"/>
    </xf>
    <xf numFmtId="3" fontId="28" fillId="0" borderId="16" xfId="0" applyNumberFormat="1" applyFont="1" applyBorder="1" applyAlignment="1">
      <alignment horizontal="right" vertical="center" wrapText="1"/>
    </xf>
    <xf numFmtId="164" fontId="45" fillId="0" borderId="16" xfId="0" applyNumberFormat="1" applyFont="1" applyBorder="1" applyAlignment="1">
      <alignment vertical="center" wrapText="1"/>
    </xf>
    <xf numFmtId="0" fontId="24" fillId="0" borderId="30" xfId="0" applyFont="1" applyBorder="1" applyAlignment="1">
      <alignment horizontal="center" vertical="center"/>
    </xf>
    <xf numFmtId="164" fontId="21" fillId="32" borderId="16" xfId="0" applyNumberFormat="1" applyFont="1" applyFill="1" applyBorder="1" applyAlignment="1">
      <alignment vertical="center" wrapText="1"/>
    </xf>
    <xf numFmtId="164" fontId="28" fillId="31" borderId="16" xfId="0" applyNumberFormat="1" applyFont="1" applyFill="1" applyBorder="1" applyAlignment="1">
      <alignment horizontal="right" vertical="center" wrapText="1"/>
    </xf>
    <xf numFmtId="164" fontId="55" fillId="0" borderId="0" xfId="0" applyNumberFormat="1" applyFont="1" applyAlignment="1">
      <alignment vertical="center" wrapText="1"/>
    </xf>
    <xf numFmtId="4" fontId="0" fillId="0" borderId="0" xfId="0" applyNumberFormat="1" applyAlignment="1">
      <alignment horizontal="center"/>
    </xf>
    <xf numFmtId="16" fontId="21" fillId="0" borderId="30" xfId="0" applyNumberFormat="1" applyFont="1" applyBorder="1" applyAlignment="1">
      <alignment horizontal="center" vertical="center" wrapText="1"/>
    </xf>
    <xf numFmtId="164" fontId="57" fillId="0" borderId="0" xfId="0" applyNumberFormat="1" applyFont="1" applyAlignment="1">
      <alignment horizontal="center"/>
    </xf>
    <xf numFmtId="164" fontId="58" fillId="0" borderId="0" xfId="0" applyNumberFormat="1" applyFont="1" applyAlignment="1">
      <alignment horizontal="center"/>
    </xf>
    <xf numFmtId="49" fontId="26" fillId="0" borderId="29" xfId="0" applyNumberFormat="1" applyFont="1" applyBorder="1" applyAlignment="1">
      <alignment horizontal="center" vertical="center" wrapText="1"/>
    </xf>
    <xf numFmtId="164" fontId="28" fillId="36" borderId="16" xfId="0" applyNumberFormat="1" applyFont="1" applyFill="1" applyBorder="1" applyAlignment="1">
      <alignment vertical="center" wrapText="1"/>
    </xf>
    <xf numFmtId="0" fontId="21" fillId="0" borderId="53" xfId="0" applyFont="1" applyBorder="1" applyAlignment="1">
      <alignment horizontal="center" vertical="center" wrapText="1"/>
    </xf>
    <xf numFmtId="0" fontId="59" fillId="0" borderId="24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60" fillId="32" borderId="16" xfId="0" applyFont="1" applyFill="1" applyBorder="1" applyAlignment="1">
      <alignment horizontal="center" vertical="center"/>
    </xf>
    <xf numFmtId="49" fontId="26" fillId="0" borderId="16" xfId="0" quotePrefix="1" applyNumberFormat="1" applyFont="1" applyBorder="1" applyAlignment="1">
      <alignment horizontal="right" vertical="center" wrapText="1"/>
    </xf>
    <xf numFmtId="164" fontId="61" fillId="0" borderId="16" xfId="0" applyNumberFormat="1" applyFont="1" applyBorder="1" applyAlignment="1">
      <alignment vertical="center" wrapText="1"/>
    </xf>
    <xf numFmtId="0" fontId="56" fillId="31" borderId="16" xfId="0" applyFont="1" applyFill="1" applyBorder="1" applyAlignment="1">
      <alignment horizontal="center" vertical="center" wrapText="1"/>
    </xf>
    <xf numFmtId="164" fontId="21" fillId="0" borderId="16" xfId="0" applyNumberFormat="1" applyFont="1" applyBorder="1" applyAlignment="1">
      <alignment horizontal="center" vertical="center" wrapText="1"/>
    </xf>
    <xf numFmtId="0" fontId="62" fillId="0" borderId="16" xfId="0" applyFont="1" applyBorder="1" applyAlignment="1">
      <alignment horizontal="center" vertical="center"/>
    </xf>
    <xf numFmtId="0" fontId="63" fillId="0" borderId="16" xfId="0" applyFont="1" applyBorder="1" applyAlignment="1">
      <alignment horizontal="center" vertical="center" wrapText="1"/>
    </xf>
    <xf numFmtId="0" fontId="59" fillId="0" borderId="16" xfId="0" applyFont="1" applyBorder="1" applyAlignment="1">
      <alignment horizontal="center" vertical="center" wrapText="1"/>
    </xf>
    <xf numFmtId="0" fontId="60" fillId="37" borderId="16" xfId="0" applyFont="1" applyFill="1" applyBorder="1" applyAlignment="1">
      <alignment horizontal="center" vertical="center"/>
    </xf>
    <xf numFmtId="49" fontId="26" fillId="0" borderId="30" xfId="0" applyNumberFormat="1" applyFont="1" applyBorder="1" applyAlignment="1">
      <alignment horizontal="center" vertical="center" wrapText="1"/>
    </xf>
    <xf numFmtId="0" fontId="63" fillId="0" borderId="30" xfId="0" applyFont="1" applyBorder="1" applyAlignment="1">
      <alignment horizontal="center" vertical="center" wrapText="1"/>
    </xf>
    <xf numFmtId="164" fontId="21" fillId="0" borderId="30" xfId="0" applyNumberFormat="1" applyFont="1" applyBorder="1" applyAlignment="1">
      <alignment vertical="center" wrapText="1"/>
    </xf>
    <xf numFmtId="0" fontId="21" fillId="0" borderId="29" xfId="0" applyFont="1" applyBorder="1" applyAlignment="1">
      <alignment horizontal="center" vertical="center" wrapText="1"/>
    </xf>
    <xf numFmtId="0" fontId="62" fillId="37" borderId="16" xfId="0" applyFont="1" applyFill="1" applyBorder="1" applyAlignment="1">
      <alignment horizontal="center" vertical="center"/>
    </xf>
    <xf numFmtId="0" fontId="22" fillId="37" borderId="28" xfId="0" applyFont="1" applyFill="1" applyBorder="1" applyAlignment="1">
      <alignment horizontal="center" vertical="center"/>
    </xf>
    <xf numFmtId="0" fontId="22" fillId="37" borderId="16" xfId="0" applyFont="1" applyFill="1" applyBorder="1" applyAlignment="1">
      <alignment horizontal="center" vertical="center"/>
    </xf>
    <xf numFmtId="0" fontId="39" fillId="26" borderId="29" xfId="0" applyFont="1" applyFill="1" applyBorder="1" applyAlignment="1">
      <alignment horizontal="center" vertical="center" wrapText="1"/>
    </xf>
    <xf numFmtId="164" fontId="28" fillId="26" borderId="62" xfId="0" applyNumberFormat="1" applyFont="1" applyFill="1" applyBorder="1" applyAlignment="1">
      <alignment vertical="center" wrapText="1"/>
    </xf>
    <xf numFmtId="164" fontId="64" fillId="0" borderId="16" xfId="0" applyNumberFormat="1" applyFont="1" applyBorder="1" applyAlignment="1">
      <alignment vertical="center" wrapText="1"/>
    </xf>
    <xf numFmtId="164" fontId="28" fillId="31" borderId="0" xfId="0" applyNumberFormat="1" applyFont="1" applyFill="1" applyAlignment="1">
      <alignment horizontal="right" vertical="center" wrapText="1"/>
    </xf>
    <xf numFmtId="0" fontId="45" fillId="30" borderId="0" xfId="0" applyFont="1" applyFill="1" applyAlignment="1">
      <alignment horizontal="left" vertical="center"/>
    </xf>
    <xf numFmtId="164" fontId="0" fillId="0" borderId="0" xfId="0" applyNumberFormat="1" applyAlignment="1">
      <alignment horizontal="left" vertical="top" wrapText="1"/>
    </xf>
    <xf numFmtId="0" fontId="44" fillId="0" borderId="0" xfId="0" applyFont="1" applyAlignment="1">
      <alignment vertical="center" wrapText="1"/>
    </xf>
    <xf numFmtId="164" fontId="21" fillId="37" borderId="16" xfId="0" applyNumberFormat="1" applyFont="1" applyFill="1" applyBorder="1" applyAlignment="1">
      <alignment vertical="center" wrapText="1"/>
    </xf>
    <xf numFmtId="0" fontId="21" fillId="37" borderId="16" xfId="0" applyFont="1" applyFill="1" applyBorder="1" applyAlignment="1">
      <alignment horizontal="center" vertical="center" wrapText="1"/>
    </xf>
    <xf numFmtId="8" fontId="21" fillId="24" borderId="16" xfId="0" applyNumberFormat="1" applyFont="1" applyFill="1" applyBorder="1" applyAlignment="1">
      <alignment horizontal="right" vertical="center" wrapText="1"/>
    </xf>
    <xf numFmtId="44" fontId="21" fillId="24" borderId="16" xfId="0" applyNumberFormat="1" applyFont="1" applyFill="1" applyBorder="1" applyAlignment="1">
      <alignment horizontal="right" vertical="center" wrapText="1"/>
    </xf>
    <xf numFmtId="0" fontId="56" fillId="31" borderId="30" xfId="0" applyFont="1" applyFill="1" applyBorder="1" applyAlignment="1">
      <alignment horizontal="center" vertical="center" wrapText="1"/>
    </xf>
    <xf numFmtId="0" fontId="40" fillId="24" borderId="16" xfId="0" applyFont="1" applyFill="1" applyBorder="1" applyAlignment="1">
      <alignment horizontal="center" vertical="center" wrapText="1"/>
    </xf>
    <xf numFmtId="164" fontId="28" fillId="31" borderId="58" xfId="0" applyNumberFormat="1" applyFont="1" applyFill="1" applyBorder="1" applyAlignment="1">
      <alignment horizontal="right" vertical="center" wrapText="1"/>
    </xf>
    <xf numFmtId="0" fontId="65" fillId="31" borderId="30" xfId="0" applyFont="1" applyFill="1" applyBorder="1" applyAlignment="1">
      <alignment horizontal="center" vertical="center" wrapText="1"/>
    </xf>
    <xf numFmtId="0" fontId="40" fillId="31" borderId="16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vertical="center" wrapText="1"/>
    </xf>
    <xf numFmtId="164" fontId="28" fillId="38" borderId="0" xfId="0" applyNumberFormat="1" applyFont="1" applyFill="1" applyAlignment="1">
      <alignment vertical="center" wrapText="1"/>
    </xf>
    <xf numFmtId="0" fontId="39" fillId="38" borderId="16" xfId="0" applyFont="1" applyFill="1" applyBorder="1" applyAlignment="1">
      <alignment horizontal="center" vertical="center" wrapText="1"/>
    </xf>
    <xf numFmtId="164" fontId="28" fillId="38" borderId="16" xfId="0" applyNumberFormat="1" applyFont="1" applyFill="1" applyBorder="1" applyAlignment="1">
      <alignment vertical="center" wrapText="1"/>
    </xf>
    <xf numFmtId="164" fontId="28" fillId="39" borderId="16" xfId="0" applyNumberFormat="1" applyFont="1" applyFill="1" applyBorder="1" applyAlignment="1">
      <alignment vertical="center" wrapText="1"/>
    </xf>
    <xf numFmtId="0" fontId="39" fillId="39" borderId="16" xfId="0" applyFont="1" applyFill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 wrapText="1"/>
    </xf>
    <xf numFmtId="0" fontId="21" fillId="35" borderId="0" xfId="0" applyFont="1" applyFill="1" applyAlignment="1">
      <alignment vertical="center" wrapText="1"/>
    </xf>
    <xf numFmtId="164" fontId="2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" fontId="21" fillId="0" borderId="0" xfId="0" applyNumberFormat="1" applyFont="1" applyAlignment="1">
      <alignment horizontal="center" vertical="center" wrapText="1"/>
    </xf>
    <xf numFmtId="3" fontId="28" fillId="0" borderId="0" xfId="0" applyNumberFormat="1" applyFont="1" applyAlignment="1">
      <alignment horizontal="right" vertical="center" wrapText="1"/>
    </xf>
    <xf numFmtId="0" fontId="62" fillId="37" borderId="30" xfId="0" applyFont="1" applyFill="1" applyBorder="1" applyAlignment="1">
      <alignment horizontal="center" vertical="center"/>
    </xf>
    <xf numFmtId="164" fontId="64" fillId="0" borderId="30" xfId="0" applyNumberFormat="1" applyFont="1" applyBorder="1" applyAlignment="1">
      <alignment vertical="center" wrapText="1"/>
    </xf>
    <xf numFmtId="8" fontId="21" fillId="24" borderId="0" xfId="0" applyNumberFormat="1" applyFont="1" applyFill="1" applyAlignment="1">
      <alignment horizontal="right" vertical="center" wrapText="1"/>
    </xf>
    <xf numFmtId="8" fontId="21" fillId="24" borderId="69" xfId="0" applyNumberFormat="1" applyFont="1" applyFill="1" applyBorder="1" applyAlignment="1">
      <alignment horizontal="right" vertical="center" wrapText="1"/>
    </xf>
    <xf numFmtId="0" fontId="39" fillId="37" borderId="16" xfId="0" applyFont="1" applyFill="1" applyBorder="1" applyAlignment="1">
      <alignment horizontal="center" vertical="center" wrapText="1"/>
    </xf>
    <xf numFmtId="164" fontId="28" fillId="26" borderId="70" xfId="0" applyNumberFormat="1" applyFont="1" applyFill="1" applyBorder="1" applyAlignment="1">
      <alignment vertical="center" wrapText="1"/>
    </xf>
    <xf numFmtId="164" fontId="21" fillId="37" borderId="15" xfId="0" applyNumberFormat="1" applyFont="1" applyFill="1" applyBorder="1" applyAlignment="1">
      <alignment vertical="center" wrapText="1"/>
    </xf>
    <xf numFmtId="164" fontId="21" fillId="37" borderId="0" xfId="0" applyNumberFormat="1" applyFont="1" applyFill="1" applyAlignment="1">
      <alignment horizontal="right"/>
    </xf>
    <xf numFmtId="0" fontId="41" fillId="0" borderId="28" xfId="0" applyFont="1" applyBorder="1" applyAlignment="1">
      <alignment horizontal="center" vertical="center"/>
    </xf>
    <xf numFmtId="16" fontId="21" fillId="0" borderId="16" xfId="0" applyNumberFormat="1" applyFont="1" applyBorder="1" applyAlignment="1">
      <alignment vertical="center" wrapText="1"/>
    </xf>
    <xf numFmtId="16" fontId="21" fillId="0" borderId="30" xfId="0" applyNumberFormat="1" applyFont="1" applyBorder="1" applyAlignment="1">
      <alignment vertical="center" wrapText="1"/>
    </xf>
    <xf numFmtId="0" fontId="21" fillId="37" borderId="29" xfId="0" applyFont="1" applyFill="1" applyBorder="1" applyAlignment="1">
      <alignment horizontal="center" vertical="center" wrapText="1"/>
    </xf>
    <xf numFmtId="8" fontId="21" fillId="24" borderId="25" xfId="0" applyNumberFormat="1" applyFont="1" applyFill="1" applyBorder="1" applyAlignment="1">
      <alignment horizontal="right" vertical="center" wrapText="1"/>
    </xf>
    <xf numFmtId="164" fontId="21" fillId="40" borderId="16" xfId="0" applyNumberFormat="1" applyFont="1" applyFill="1" applyBorder="1" applyAlignment="1">
      <alignment vertical="center" wrapText="1"/>
    </xf>
    <xf numFmtId="0" fontId="60" fillId="40" borderId="16" xfId="0" applyFont="1" applyFill="1" applyBorder="1" applyAlignment="1">
      <alignment horizontal="center" vertical="center" wrapText="1"/>
    </xf>
    <xf numFmtId="8" fontId="21" fillId="24" borderId="71" xfId="0" applyNumberFormat="1" applyFont="1" applyFill="1" applyBorder="1" applyAlignment="1">
      <alignment horizontal="right" vertical="center" wrapText="1"/>
    </xf>
    <xf numFmtId="0" fontId="67" fillId="0" borderId="0" xfId="0" applyFont="1" applyAlignment="1">
      <alignment horizontal="center" vertical="center"/>
    </xf>
    <xf numFmtId="49" fontId="60" fillId="0" borderId="16" xfId="0" applyNumberFormat="1" applyFont="1" applyBorder="1" applyAlignment="1">
      <alignment horizontal="center" vertical="center" wrapText="1"/>
    </xf>
    <xf numFmtId="49" fontId="37" fillId="0" borderId="30" xfId="0" applyNumberFormat="1" applyFont="1" applyBorder="1" applyAlignment="1">
      <alignment horizontal="center" vertical="center" wrapText="1"/>
    </xf>
    <xf numFmtId="49" fontId="37" fillId="0" borderId="16" xfId="0" applyNumberFormat="1" applyFont="1" applyBorder="1" applyAlignment="1">
      <alignment horizontal="center" vertical="center" wrapText="1"/>
    </xf>
    <xf numFmtId="49" fontId="37" fillId="0" borderId="16" xfId="0" quotePrefix="1" applyNumberFormat="1" applyFont="1" applyBorder="1" applyAlignment="1">
      <alignment horizontal="center" vertical="center" wrapText="1"/>
    </xf>
    <xf numFmtId="0" fontId="51" fillId="0" borderId="0" xfId="0" applyFont="1" applyAlignment="1">
      <alignment horizontal="right"/>
    </xf>
    <xf numFmtId="0" fontId="50" fillId="0" borderId="0" xfId="0" applyFont="1" applyAlignment="1">
      <alignment horizontal="right"/>
    </xf>
    <xf numFmtId="0" fontId="21" fillId="41" borderId="0" xfId="0" applyFont="1" applyFill="1"/>
    <xf numFmtId="0" fontId="25" fillId="41" borderId="0" xfId="0" applyFont="1" applyFill="1"/>
    <xf numFmtId="0" fontId="21" fillId="41" borderId="0" xfId="0" applyFont="1" applyFill="1" applyAlignment="1">
      <alignment horizontal="center" vertical="center" wrapText="1"/>
    </xf>
    <xf numFmtId="49" fontId="26" fillId="0" borderId="60" xfId="0" applyNumberFormat="1" applyFont="1" applyBorder="1" applyAlignment="1">
      <alignment horizontal="center" vertical="center" wrapText="1"/>
    </xf>
    <xf numFmtId="49" fontId="26" fillId="0" borderId="32" xfId="0" applyNumberFormat="1" applyFont="1" applyBorder="1" applyAlignment="1">
      <alignment horizontal="center" vertical="center" wrapText="1"/>
    </xf>
    <xf numFmtId="49" fontId="26" fillId="0" borderId="31" xfId="0" applyNumberFormat="1" applyFont="1" applyBorder="1" applyAlignment="1">
      <alignment horizontal="center" vertical="center" wrapText="1"/>
    </xf>
    <xf numFmtId="49" fontId="21" fillId="0" borderId="32" xfId="0" applyNumberFormat="1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49" fontId="26" fillId="0" borderId="16" xfId="0" quotePrefix="1" applyNumberFormat="1" applyFont="1" applyBorder="1" applyAlignment="1">
      <alignment horizontal="center" vertical="center" wrapText="1"/>
    </xf>
    <xf numFmtId="3" fontId="0" fillId="0" borderId="16" xfId="0" quotePrefix="1" applyNumberFormat="1" applyBorder="1" applyAlignment="1">
      <alignment horizontal="center" vertical="center" wrapText="1"/>
    </xf>
    <xf numFmtId="4" fontId="21" fillId="0" borderId="16" xfId="0" quotePrefix="1" applyNumberFormat="1" applyFont="1" applyBorder="1" applyAlignment="1">
      <alignment horizontal="center" vertical="center" wrapText="1"/>
    </xf>
    <xf numFmtId="0" fontId="21" fillId="0" borderId="25" xfId="0" quotePrefix="1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49" fontId="26" fillId="37" borderId="16" xfId="0" applyNumberFormat="1" applyFont="1" applyFill="1" applyBorder="1" applyAlignment="1">
      <alignment horizontal="center" vertical="center" wrapText="1"/>
    </xf>
    <xf numFmtId="49" fontId="21" fillId="0" borderId="16" xfId="0" applyNumberFormat="1" applyFont="1" applyBorder="1" applyAlignment="1">
      <alignment horizontal="center" vertical="center" wrapText="1"/>
    </xf>
    <xf numFmtId="0" fontId="37" fillId="32" borderId="16" xfId="0" applyFont="1" applyFill="1" applyBorder="1" applyAlignment="1">
      <alignment horizontal="center" vertical="center"/>
    </xf>
    <xf numFmtId="0" fontId="37" fillId="40" borderId="16" xfId="0" applyFont="1" applyFill="1" applyBorder="1" applyAlignment="1">
      <alignment horizontal="center" vertical="center" wrapText="1"/>
    </xf>
    <xf numFmtId="49" fontId="26" fillId="37" borderId="31" xfId="0" applyNumberFormat="1" applyFont="1" applyFill="1" applyBorder="1" applyAlignment="1">
      <alignment horizontal="center" vertical="center" wrapText="1"/>
    </xf>
    <xf numFmtId="0" fontId="26" fillId="37" borderId="16" xfId="0" applyFont="1" applyFill="1" applyBorder="1" applyAlignment="1">
      <alignment horizontal="center" vertical="center"/>
    </xf>
    <xf numFmtId="0" fontId="18" fillId="0" borderId="4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21" fillId="27" borderId="0" xfId="0" applyFont="1" applyFill="1"/>
    <xf numFmtId="0" fontId="20" fillId="0" borderId="0" xfId="0" applyFont="1"/>
    <xf numFmtId="0" fontId="40" fillId="26" borderId="0" xfId="0" applyFont="1" applyFill="1" applyAlignment="1">
      <alignment horizontal="left" vertical="center" wrapText="1"/>
    </xf>
    <xf numFmtId="0" fontId="21" fillId="25" borderId="0" xfId="0" applyFont="1" applyFill="1"/>
    <xf numFmtId="0" fontId="40" fillId="24" borderId="0" xfId="0" applyFont="1" applyFill="1"/>
    <xf numFmtId="0" fontId="21" fillId="33" borderId="0" xfId="0" applyFont="1" applyFill="1" applyAlignment="1">
      <alignment horizontal="left" vertical="center" wrapText="1"/>
    </xf>
    <xf numFmtId="0" fontId="40" fillId="34" borderId="0" xfId="0" applyFont="1" applyFill="1"/>
    <xf numFmtId="0" fontId="26" fillId="32" borderId="0" xfId="0" applyFont="1" applyFill="1" applyAlignment="1">
      <alignment horizontal="left" vertical="center"/>
    </xf>
    <xf numFmtId="164" fontId="20" fillId="0" borderId="0" xfId="0" applyNumberFormat="1" applyFont="1"/>
    <xf numFmtId="0" fontId="30" fillId="0" borderId="0" xfId="0" applyFont="1" applyAlignment="1">
      <alignment horizontal="center"/>
    </xf>
    <xf numFmtId="0" fontId="31" fillId="0" borderId="39" xfId="0" applyFont="1" applyBorder="1" applyAlignment="1">
      <alignment horizontal="center"/>
    </xf>
    <xf numFmtId="0" fontId="31" fillId="0" borderId="37" xfId="0" applyFont="1" applyBorder="1" applyAlignment="1">
      <alignment horizontal="center"/>
    </xf>
    <xf numFmtId="0" fontId="31" fillId="0" borderId="38" xfId="0" applyFont="1" applyBorder="1" applyAlignment="1">
      <alignment horizontal="center"/>
    </xf>
    <xf numFmtId="0" fontId="21" fillId="26" borderId="0" xfId="0" applyFont="1" applyFill="1" applyAlignment="1">
      <alignment horizontal="left" vertical="center" wrapText="1"/>
    </xf>
    <xf numFmtId="164" fontId="20" fillId="0" borderId="0" xfId="0" applyNumberFormat="1" applyFont="1" applyAlignment="1">
      <alignment horizontal="right" indent="1"/>
    </xf>
    <xf numFmtId="0" fontId="50" fillId="0" borderId="0" xfId="0" applyFont="1" applyAlignment="1">
      <alignment horizontal="center"/>
    </xf>
    <xf numFmtId="164" fontId="48" fillId="0" borderId="0" xfId="0" applyNumberFormat="1" applyFont="1"/>
    <xf numFmtId="0" fontId="51" fillId="0" borderId="0" xfId="0" applyFont="1" applyAlignment="1">
      <alignment horizontal="right"/>
    </xf>
    <xf numFmtId="0" fontId="45" fillId="24" borderId="0" xfId="0" applyFont="1" applyFill="1"/>
    <xf numFmtId="164" fontId="34" fillId="0" borderId="0" xfId="0" applyNumberFormat="1" applyFont="1" applyAlignment="1">
      <alignment horizontal="right"/>
    </xf>
    <xf numFmtId="0" fontId="43" fillId="0" borderId="0" xfId="0" applyFont="1" applyAlignment="1">
      <alignment horizontal="center"/>
    </xf>
    <xf numFmtId="0" fontId="45" fillId="33" borderId="0" xfId="0" applyFont="1" applyFill="1" applyAlignment="1">
      <alignment horizontal="left" vertical="center" wrapText="1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50" fillId="0" borderId="0" xfId="0" applyNumberFormat="1" applyFont="1"/>
    <xf numFmtId="0" fontId="40" fillId="0" borderId="0" xfId="0" applyFont="1" applyAlignment="1">
      <alignment horizontal="center"/>
    </xf>
    <xf numFmtId="164" fontId="50" fillId="0" borderId="0" xfId="0" applyNumberFormat="1" applyFont="1" applyAlignment="1">
      <alignment wrapText="1"/>
    </xf>
    <xf numFmtId="0" fontId="50" fillId="0" borderId="0" xfId="0" applyFont="1" applyAlignment="1">
      <alignment wrapText="1"/>
    </xf>
    <xf numFmtId="0" fontId="45" fillId="26" borderId="0" xfId="0" applyFont="1" applyFill="1" applyAlignment="1">
      <alignment horizontal="left" vertical="center" wrapText="1"/>
    </xf>
    <xf numFmtId="0" fontId="49" fillId="32" borderId="0" xfId="0" applyFont="1" applyFill="1" applyAlignment="1">
      <alignment horizontal="left" vertical="center"/>
    </xf>
    <xf numFmtId="0" fontId="45" fillId="34" borderId="0" xfId="0" applyFont="1" applyFill="1"/>
    <xf numFmtId="0" fontId="45" fillId="27" borderId="0" xfId="0" applyFont="1" applyFill="1"/>
    <xf numFmtId="0" fontId="45" fillId="25" borderId="0" xfId="0" applyFont="1" applyFill="1"/>
    <xf numFmtId="0" fontId="60" fillId="32" borderId="30" xfId="0" applyFont="1" applyFill="1" applyBorder="1" applyAlignment="1">
      <alignment horizontal="center" vertical="center"/>
    </xf>
    <xf numFmtId="0" fontId="60" fillId="32" borderId="28" xfId="0" applyFont="1" applyFill="1" applyBorder="1" applyAlignment="1">
      <alignment horizontal="center" vertical="center"/>
    </xf>
    <xf numFmtId="0" fontId="66" fillId="32" borderId="30" xfId="0" applyFont="1" applyFill="1" applyBorder="1" applyAlignment="1">
      <alignment horizontal="center" vertical="center"/>
    </xf>
    <xf numFmtId="0" fontId="66" fillId="32" borderId="28" xfId="0" applyFont="1" applyFill="1" applyBorder="1" applyAlignment="1">
      <alignment horizontal="center" vertical="center"/>
    </xf>
    <xf numFmtId="49" fontId="40" fillId="0" borderId="30" xfId="0" quotePrefix="1" applyNumberFormat="1" applyFont="1" applyBorder="1" applyAlignment="1">
      <alignment horizontal="center" vertical="center" wrapText="1"/>
    </xf>
    <xf numFmtId="49" fontId="40" fillId="0" borderId="28" xfId="0" quotePrefix="1" applyNumberFormat="1" applyFont="1" applyBorder="1" applyAlignment="1">
      <alignment horizontal="center" vertical="center" wrapText="1"/>
    </xf>
    <xf numFmtId="49" fontId="26" fillId="0" borderId="16" xfId="0" applyNumberFormat="1" applyFont="1" applyBorder="1" applyAlignment="1">
      <alignment horizontal="center" vertical="center" wrapText="1"/>
    </xf>
    <xf numFmtId="164" fontId="21" fillId="25" borderId="16" xfId="0" applyNumberFormat="1" applyFont="1" applyFill="1" applyBorder="1" applyAlignment="1">
      <alignment horizontal="center" vertical="center" wrapText="1"/>
    </xf>
    <xf numFmtId="0" fontId="39" fillId="25" borderId="30" xfId="0" applyFont="1" applyFill="1" applyBorder="1" applyAlignment="1">
      <alignment horizontal="center" vertical="center" wrapText="1"/>
    </xf>
    <xf numFmtId="0" fontId="39" fillId="25" borderId="59" xfId="0" applyFont="1" applyFill="1" applyBorder="1" applyAlignment="1">
      <alignment horizontal="center" vertical="center" wrapText="1"/>
    </xf>
    <xf numFmtId="0" fontId="39" fillId="25" borderId="28" xfId="0" applyFont="1" applyFill="1" applyBorder="1" applyAlignment="1">
      <alignment horizontal="center" vertical="center" wrapText="1"/>
    </xf>
    <xf numFmtId="49" fontId="37" fillId="0" borderId="30" xfId="0" applyNumberFormat="1" applyFont="1" applyBorder="1" applyAlignment="1">
      <alignment horizontal="center" vertical="center" wrapText="1"/>
    </xf>
    <xf numFmtId="49" fontId="37" fillId="0" borderId="59" xfId="0" applyNumberFormat="1" applyFont="1" applyBorder="1" applyAlignment="1">
      <alignment horizontal="center" vertical="center" wrapText="1"/>
    </xf>
    <xf numFmtId="49" fontId="37" fillId="0" borderId="28" xfId="0" applyNumberFormat="1" applyFont="1" applyBorder="1" applyAlignment="1">
      <alignment horizontal="center" vertical="center" wrapText="1"/>
    </xf>
    <xf numFmtId="49" fontId="26" fillId="0" borderId="30" xfId="0" applyNumberFormat="1" applyFont="1" applyBorder="1" applyAlignment="1">
      <alignment horizontal="center" vertical="center" wrapText="1"/>
    </xf>
    <xf numFmtId="49" fontId="26" fillId="0" borderId="28" xfId="0" applyNumberFormat="1" applyFont="1" applyBorder="1" applyAlignment="1">
      <alignment horizontal="center" vertical="center" wrapText="1"/>
    </xf>
    <xf numFmtId="0" fontId="63" fillId="0" borderId="30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6" fontId="21" fillId="0" borderId="30" xfId="0" applyNumberFormat="1" applyFont="1" applyBorder="1" applyAlignment="1">
      <alignment horizontal="center" vertical="center" wrapText="1"/>
    </xf>
    <xf numFmtId="164" fontId="21" fillId="32" borderId="30" xfId="0" applyNumberFormat="1" applyFont="1" applyFill="1" applyBorder="1" applyAlignment="1">
      <alignment horizontal="center" vertical="center" wrapText="1"/>
    </xf>
    <xf numFmtId="164" fontId="21" fillId="32" borderId="28" xfId="0" applyNumberFormat="1" applyFont="1" applyFill="1" applyBorder="1" applyAlignment="1">
      <alignment horizontal="center" vertical="center" wrapText="1"/>
    </xf>
    <xf numFmtId="0" fontId="39" fillId="0" borderId="30" xfId="0" applyFont="1" applyBorder="1" applyAlignment="1">
      <alignment horizontal="center" vertical="center" wrapText="1"/>
    </xf>
    <xf numFmtId="16" fontId="21" fillId="0" borderId="59" xfId="0" applyNumberFormat="1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63" fillId="0" borderId="59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0" fontId="28" fillId="0" borderId="29" xfId="0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164" fontId="21" fillId="0" borderId="30" xfId="0" applyNumberFormat="1" applyFont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40" fillId="37" borderId="65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164" fontId="28" fillId="0" borderId="16" xfId="0" applyNumberFormat="1" applyFont="1" applyBorder="1" applyAlignment="1">
      <alignment vertical="center" wrapText="1"/>
    </xf>
    <xf numFmtId="0" fontId="40" fillId="37" borderId="16" xfId="0" applyFont="1" applyFill="1" applyBorder="1" applyAlignment="1">
      <alignment horizontal="center" vertical="center" wrapText="1"/>
    </xf>
    <xf numFmtId="49" fontId="28" fillId="0" borderId="59" xfId="0" applyNumberFormat="1" applyFont="1" applyBorder="1" applyAlignment="1">
      <alignment vertical="center" wrapText="1"/>
    </xf>
    <xf numFmtId="49" fontId="28" fillId="0" borderId="28" xfId="0" applyNumberFormat="1" applyFont="1" applyBorder="1" applyAlignment="1">
      <alignment vertical="center" wrapText="1"/>
    </xf>
    <xf numFmtId="0" fontId="63" fillId="0" borderId="28" xfId="0" applyFont="1" applyBorder="1" applyAlignment="1">
      <alignment horizontal="center" vertical="center" wrapText="1"/>
    </xf>
    <xf numFmtId="44" fontId="21" fillId="24" borderId="16" xfId="0" applyNumberFormat="1" applyFont="1" applyFill="1" applyBorder="1" applyAlignment="1">
      <alignment horizontal="center" vertical="center" wrapText="1"/>
    </xf>
    <xf numFmtId="0" fontId="39" fillId="24" borderId="30" xfId="0" applyFont="1" applyFill="1" applyBorder="1" applyAlignment="1">
      <alignment horizontal="center" vertical="center" wrapText="1"/>
    </xf>
    <xf numFmtId="0" fontId="39" fillId="24" borderId="59" xfId="0" applyFont="1" applyFill="1" applyBorder="1" applyAlignment="1">
      <alignment horizontal="center" vertical="center" wrapText="1"/>
    </xf>
    <xf numFmtId="0" fontId="39" fillId="24" borderId="28" xfId="0" applyFont="1" applyFill="1" applyBorder="1" applyAlignment="1">
      <alignment horizontal="center" vertical="center" wrapText="1"/>
    </xf>
    <xf numFmtId="49" fontId="37" fillId="37" borderId="30" xfId="0" applyNumberFormat="1" applyFont="1" applyFill="1" applyBorder="1" applyAlignment="1">
      <alignment horizontal="center" vertical="center" wrapText="1"/>
    </xf>
    <xf numFmtId="49" fontId="37" fillId="37" borderId="59" xfId="0" applyNumberFormat="1" applyFont="1" applyFill="1" applyBorder="1" applyAlignment="1">
      <alignment horizontal="center" vertical="center" wrapText="1"/>
    </xf>
    <xf numFmtId="49" fontId="37" fillId="37" borderId="28" xfId="0" applyNumberFormat="1" applyFont="1" applyFill="1" applyBorder="1" applyAlignment="1">
      <alignment horizontal="center" vertical="center" wrapText="1"/>
    </xf>
    <xf numFmtId="0" fontId="62" fillId="37" borderId="30" xfId="0" applyFont="1" applyFill="1" applyBorder="1" applyAlignment="1">
      <alignment horizontal="center" vertical="center"/>
    </xf>
    <xf numFmtId="0" fontId="62" fillId="37" borderId="59" xfId="0" applyFont="1" applyFill="1" applyBorder="1" applyAlignment="1">
      <alignment horizontal="center" vertical="center"/>
    </xf>
    <xf numFmtId="0" fontId="62" fillId="37" borderId="28" xfId="0" applyFont="1" applyFill="1" applyBorder="1" applyAlignment="1">
      <alignment horizontal="center" vertical="center"/>
    </xf>
    <xf numFmtId="0" fontId="21" fillId="0" borderId="16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4" fillId="0" borderId="16" xfId="0" applyFont="1" applyBorder="1" applyAlignment="1">
      <alignment horizontal="center" vertical="center" wrapText="1"/>
    </xf>
    <xf numFmtId="0" fontId="21" fillId="0" borderId="31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49" fontId="26" fillId="0" borderId="59" xfId="0" applyNumberFormat="1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21" fillId="35" borderId="50" xfId="0" applyFont="1" applyFill="1" applyBorder="1" applyAlignment="1">
      <alignment vertical="center" wrapText="1"/>
    </xf>
    <xf numFmtId="0" fontId="21" fillId="35" borderId="63" xfId="0" applyFont="1" applyFill="1" applyBorder="1" applyAlignment="1">
      <alignment vertical="center" wrapText="1"/>
    </xf>
    <xf numFmtId="0" fontId="21" fillId="35" borderId="51" xfId="0" applyFont="1" applyFill="1" applyBorder="1" applyAlignment="1">
      <alignment vertical="center" wrapText="1"/>
    </xf>
    <xf numFmtId="0" fontId="28" fillId="0" borderId="29" xfId="0" applyFont="1" applyBorder="1" applyAlignment="1">
      <alignment horizontal="left" vertical="center" wrapText="1"/>
    </xf>
    <xf numFmtId="0" fontId="32" fillId="0" borderId="23" xfId="0" applyFont="1" applyBorder="1" applyAlignment="1">
      <alignment horizontal="left" vertical="center" wrapText="1"/>
    </xf>
    <xf numFmtId="0" fontId="32" fillId="0" borderId="34" xfId="0" applyFont="1" applyBorder="1" applyAlignment="1">
      <alignment horizontal="left" vertical="center" wrapText="1"/>
    </xf>
    <xf numFmtId="0" fontId="28" fillId="37" borderId="29" xfId="0" applyFont="1" applyFill="1" applyBorder="1" applyAlignment="1">
      <alignment horizontal="left" vertical="center" wrapText="1"/>
    </xf>
    <xf numFmtId="0" fontId="32" fillId="37" borderId="23" xfId="0" applyFont="1" applyFill="1" applyBorder="1" applyAlignment="1">
      <alignment horizontal="left" vertical="center" wrapText="1"/>
    </xf>
    <xf numFmtId="0" fontId="32" fillId="37" borderId="34" xfId="0" applyFont="1" applyFill="1" applyBorder="1" applyAlignment="1">
      <alignment horizontal="left" vertical="center" wrapText="1"/>
    </xf>
    <xf numFmtId="0" fontId="40" fillId="37" borderId="57" xfId="0" applyFont="1" applyFill="1" applyBorder="1" applyAlignment="1">
      <alignment horizontal="center" vertical="center" wrapText="1"/>
    </xf>
    <xf numFmtId="0" fontId="40" fillId="37" borderId="54" xfId="0" applyFont="1" applyFill="1" applyBorder="1" applyAlignment="1">
      <alignment horizontal="center" vertical="center" wrapText="1"/>
    </xf>
    <xf numFmtId="0" fontId="40" fillId="37" borderId="29" xfId="0" applyFont="1" applyFill="1" applyBorder="1" applyAlignment="1">
      <alignment horizontal="center" vertical="center" wrapText="1"/>
    </xf>
    <xf numFmtId="0" fontId="40" fillId="37" borderId="34" xfId="0" applyFont="1" applyFill="1" applyBorder="1" applyAlignment="1">
      <alignment horizontal="center" vertical="center" wrapText="1"/>
    </xf>
    <xf numFmtId="0" fontId="21" fillId="0" borderId="65" xfId="0" applyFont="1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164" fontId="21" fillId="37" borderId="30" xfId="0" applyNumberFormat="1" applyFont="1" applyFill="1" applyBorder="1" applyAlignment="1">
      <alignment vertical="center" wrapText="1"/>
    </xf>
    <xf numFmtId="0" fontId="28" fillId="0" borderId="23" xfId="0" applyFont="1" applyBorder="1" applyAlignment="1">
      <alignment vertical="center" wrapText="1"/>
    </xf>
    <xf numFmtId="0" fontId="28" fillId="0" borderId="34" xfId="0" applyFont="1" applyBorder="1" applyAlignment="1">
      <alignment vertical="center" wrapText="1"/>
    </xf>
    <xf numFmtId="0" fontId="28" fillId="0" borderId="44" xfId="0" applyFont="1" applyBorder="1" applyAlignment="1">
      <alignment vertical="center" wrapText="1"/>
    </xf>
    <xf numFmtId="0" fontId="32" fillId="0" borderId="45" xfId="0" applyFont="1" applyBorder="1" applyAlignment="1">
      <alignment vertical="center" wrapText="1"/>
    </xf>
    <xf numFmtId="0" fontId="32" fillId="0" borderId="54" xfId="0" applyFont="1" applyBorder="1" applyAlignment="1">
      <alignment vertical="center" wrapText="1"/>
    </xf>
    <xf numFmtId="0" fontId="28" fillId="0" borderId="65" xfId="0" applyFont="1" applyBorder="1" applyAlignment="1">
      <alignment vertical="center" wrapText="1"/>
    </xf>
    <xf numFmtId="164" fontId="20" fillId="0" borderId="0" xfId="0" applyNumberFormat="1" applyFont="1" applyAlignment="1">
      <alignment horizontal="right" vertical="center" wrapText="1"/>
    </xf>
    <xf numFmtId="0" fontId="21" fillId="26" borderId="0" xfId="0" applyFont="1" applyFill="1" applyAlignment="1">
      <alignment horizontal="center" vertical="center" wrapText="1"/>
    </xf>
    <xf numFmtId="0" fontId="26" fillId="32" borderId="0" xfId="0" applyFont="1" applyFill="1" applyAlignment="1">
      <alignment horizontal="center" vertical="center"/>
    </xf>
    <xf numFmtId="0" fontId="21" fillId="24" borderId="0" xfId="0" applyFont="1" applyFill="1" applyAlignment="1">
      <alignment horizontal="center"/>
    </xf>
    <xf numFmtId="0" fontId="21" fillId="30" borderId="0" xfId="0" applyFont="1" applyFill="1" applyAlignment="1">
      <alignment horizontal="center" vertical="center" wrapText="1"/>
    </xf>
    <xf numFmtId="0" fontId="21" fillId="33" borderId="0" xfId="0" applyFont="1" applyFill="1" applyAlignment="1">
      <alignment horizontal="center" vertical="center" wrapText="1"/>
    </xf>
    <xf numFmtId="0" fontId="21" fillId="25" borderId="0" xfId="0" applyFont="1" applyFill="1" applyAlignment="1">
      <alignment horizontal="center"/>
    </xf>
    <xf numFmtId="0" fontId="21" fillId="27" borderId="0" xfId="0" applyFont="1" applyFill="1" applyAlignment="1">
      <alignment horizontal="center"/>
    </xf>
    <xf numFmtId="0" fontId="21" fillId="34" borderId="0" xfId="0" applyFont="1" applyFill="1" applyAlignment="1">
      <alignment horizontal="center"/>
    </xf>
    <xf numFmtId="0" fontId="62" fillId="37" borderId="30" xfId="0" applyFont="1" applyFill="1" applyBorder="1" applyAlignment="1">
      <alignment horizontal="center" vertical="center" wrapText="1"/>
    </xf>
    <xf numFmtId="0" fontId="62" fillId="37" borderId="59" xfId="0" applyFont="1" applyFill="1" applyBorder="1" applyAlignment="1">
      <alignment horizontal="center" vertical="center" wrapText="1"/>
    </xf>
    <xf numFmtId="0" fontId="22" fillId="37" borderId="30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8" fillId="37" borderId="44" xfId="0" applyFont="1" applyFill="1" applyBorder="1" applyAlignment="1">
      <alignment vertical="center" wrapText="1"/>
    </xf>
    <xf numFmtId="0" fontId="28" fillId="37" borderId="45" xfId="0" applyFont="1" applyFill="1" applyBorder="1" applyAlignment="1">
      <alignment vertical="center" wrapText="1"/>
    </xf>
    <xf numFmtId="0" fontId="28" fillId="37" borderId="46" xfId="0" applyFont="1" applyFill="1" applyBorder="1" applyAlignment="1">
      <alignment vertical="center" wrapText="1"/>
    </xf>
    <xf numFmtId="0" fontId="28" fillId="37" borderId="60" xfId="0" applyFont="1" applyFill="1" applyBorder="1" applyAlignment="1">
      <alignment horizontal="left" vertical="center" wrapText="1"/>
    </xf>
    <xf numFmtId="0" fontId="32" fillId="37" borderId="0" xfId="0" applyFont="1" applyFill="1" applyAlignment="1">
      <alignment horizontal="left" vertical="center" wrapText="1"/>
    </xf>
    <xf numFmtId="0" fontId="32" fillId="37" borderId="61" xfId="0" applyFont="1" applyFill="1" applyBorder="1" applyAlignment="1">
      <alignment horizontal="left" vertical="center" wrapText="1"/>
    </xf>
    <xf numFmtId="0" fontId="0" fillId="37" borderId="60" xfId="0" applyFill="1" applyBorder="1" applyAlignment="1">
      <alignment horizontal="left" vertical="center" wrapText="1"/>
    </xf>
    <xf numFmtId="0" fontId="0" fillId="37" borderId="0" xfId="0" applyFill="1" applyAlignment="1">
      <alignment horizontal="left" vertical="center" wrapText="1"/>
    </xf>
    <xf numFmtId="0" fontId="0" fillId="37" borderId="61" xfId="0" applyFill="1" applyBorder="1" applyAlignment="1">
      <alignment horizontal="left" vertical="center" wrapText="1"/>
    </xf>
    <xf numFmtId="0" fontId="0" fillId="37" borderId="32" xfId="0" applyFill="1" applyBorder="1" applyAlignment="1">
      <alignment horizontal="left" vertical="center" wrapText="1"/>
    </xf>
    <xf numFmtId="0" fontId="0" fillId="37" borderId="35" xfId="0" applyFill="1" applyBorder="1" applyAlignment="1">
      <alignment horizontal="left" vertical="center" wrapText="1"/>
    </xf>
    <xf numFmtId="0" fontId="0" fillId="37" borderId="36" xfId="0" applyFill="1" applyBorder="1" applyAlignment="1">
      <alignment horizontal="left" vertical="center" wrapText="1"/>
    </xf>
    <xf numFmtId="164" fontId="21" fillId="0" borderId="59" xfId="0" applyNumberFormat="1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39" fillId="0" borderId="23" xfId="0" applyFont="1" applyBorder="1" applyAlignment="1">
      <alignment horizontal="center" vertical="center" wrapText="1"/>
    </xf>
    <xf numFmtId="0" fontId="39" fillId="0" borderId="34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6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22" fillId="37" borderId="28" xfId="0" applyFont="1" applyFill="1" applyBorder="1" applyAlignment="1">
      <alignment horizontal="center" vertical="center"/>
    </xf>
    <xf numFmtId="0" fontId="28" fillId="37" borderId="29" xfId="0" applyFont="1" applyFill="1" applyBorder="1" applyAlignment="1">
      <alignment vertical="center" wrapText="1"/>
    </xf>
    <xf numFmtId="0" fontId="28" fillId="37" borderId="23" xfId="0" applyFont="1" applyFill="1" applyBorder="1" applyAlignment="1">
      <alignment vertical="center" wrapText="1"/>
    </xf>
    <xf numFmtId="0" fontId="28" fillId="37" borderId="34" xfId="0" applyFont="1" applyFill="1" applyBorder="1" applyAlignment="1">
      <alignment vertical="center" wrapText="1"/>
    </xf>
    <xf numFmtId="0" fontId="32" fillId="37" borderId="32" xfId="0" applyFont="1" applyFill="1" applyBorder="1" applyAlignment="1">
      <alignment vertical="center" wrapText="1"/>
    </xf>
    <xf numFmtId="0" fontId="32" fillId="37" borderId="35" xfId="0" applyFont="1" applyFill="1" applyBorder="1" applyAlignment="1">
      <alignment vertical="center" wrapText="1"/>
    </xf>
    <xf numFmtId="0" fontId="32" fillId="37" borderId="36" xfId="0" applyFont="1" applyFill="1" applyBorder="1" applyAlignment="1">
      <alignment vertical="center" wrapText="1"/>
    </xf>
    <xf numFmtId="0" fontId="0" fillId="37" borderId="28" xfId="0" applyFill="1" applyBorder="1" applyAlignment="1">
      <alignment vertical="center" wrapText="1"/>
    </xf>
    <xf numFmtId="0" fontId="40" fillId="37" borderId="32" xfId="0" applyFont="1" applyFill="1" applyBorder="1" applyAlignment="1">
      <alignment horizontal="center" vertical="center" wrapText="1"/>
    </xf>
    <xf numFmtId="0" fontId="40" fillId="37" borderId="36" xfId="0" applyFont="1" applyFill="1" applyBorder="1" applyAlignment="1">
      <alignment horizontal="center" vertical="center" wrapText="1"/>
    </xf>
    <xf numFmtId="0" fontId="40" fillId="0" borderId="43" xfId="0" applyFont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left" vertical="center" wrapText="1"/>
    </xf>
    <xf numFmtId="0" fontId="27" fillId="0" borderId="48" xfId="0" applyFont="1" applyBorder="1" applyAlignment="1">
      <alignment horizontal="left" vertical="center" wrapText="1"/>
    </xf>
    <xf numFmtId="0" fontId="27" fillId="0" borderId="49" xfId="0" applyFont="1" applyBorder="1" applyAlignment="1">
      <alignment horizontal="left" vertical="center" wrapText="1"/>
    </xf>
    <xf numFmtId="0" fontId="21" fillId="37" borderId="50" xfId="0" applyFont="1" applyFill="1" applyBorder="1" applyAlignment="1">
      <alignment horizontal="left" vertical="center"/>
    </xf>
    <xf numFmtId="0" fontId="21" fillId="37" borderId="63" xfId="0" applyFont="1" applyFill="1" applyBorder="1" applyAlignment="1">
      <alignment horizontal="left" vertical="center"/>
    </xf>
    <xf numFmtId="0" fontId="21" fillId="37" borderId="51" xfId="0" applyFont="1" applyFill="1" applyBorder="1" applyAlignment="1">
      <alignment horizontal="left" vertical="center"/>
    </xf>
    <xf numFmtId="0" fontId="40" fillId="0" borderId="31" xfId="0" applyFont="1" applyBorder="1" applyAlignment="1">
      <alignment horizontal="center" vertical="center" wrapText="1"/>
    </xf>
    <xf numFmtId="0" fontId="21" fillId="35" borderId="44" xfId="0" applyFont="1" applyFill="1" applyBorder="1" applyAlignment="1">
      <alignment vertical="center" wrapText="1"/>
    </xf>
    <xf numFmtId="0" fontId="21" fillId="35" borderId="45" xfId="0" applyFont="1" applyFill="1" applyBorder="1" applyAlignment="1">
      <alignment vertical="center" wrapText="1"/>
    </xf>
    <xf numFmtId="0" fontId="21" fillId="35" borderId="46" xfId="0" applyFont="1" applyFill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22" fillId="0" borderId="0" xfId="0" applyFont="1" applyAlignment="1">
      <alignment horizontal="right" vertical="center" wrapText="1"/>
    </xf>
    <xf numFmtId="0" fontId="40" fillId="27" borderId="0" xfId="0" applyFont="1" applyFill="1" applyAlignment="1">
      <alignment horizontal="center"/>
    </xf>
    <xf numFmtId="0" fontId="40" fillId="25" borderId="0" xfId="0" applyFont="1" applyFill="1" applyAlignment="1">
      <alignment horizontal="center"/>
    </xf>
    <xf numFmtId="0" fontId="21" fillId="29" borderId="0" xfId="0" applyFont="1" applyFill="1" applyAlignment="1">
      <alignment horizontal="center" vertical="center" wrapText="1"/>
    </xf>
    <xf numFmtId="0" fontId="40" fillId="24" borderId="0" xfId="0" applyFont="1" applyFill="1" applyAlignment="1">
      <alignment horizontal="center"/>
    </xf>
    <xf numFmtId="0" fontId="40" fillId="31" borderId="0" xfId="0" applyFont="1" applyFill="1" applyAlignment="1">
      <alignment horizontal="center"/>
    </xf>
    <xf numFmtId="0" fontId="21" fillId="0" borderId="31" xfId="0" applyFont="1" applyBorder="1" applyAlignment="1">
      <alignment horizontal="left" vertical="center" wrapText="1"/>
    </xf>
    <xf numFmtId="0" fontId="21" fillId="0" borderId="4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left" vertical="center" wrapText="1"/>
    </xf>
    <xf numFmtId="0" fontId="21" fillId="35" borderId="16" xfId="0" applyFont="1" applyFill="1" applyBorder="1" applyAlignment="1">
      <alignment vertical="center" wrapText="1"/>
    </xf>
    <xf numFmtId="0" fontId="39" fillId="0" borderId="43" xfId="0" applyFont="1" applyBorder="1" applyAlignment="1">
      <alignment horizontal="center" vertical="center" wrapText="1"/>
    </xf>
    <xf numFmtId="0" fontId="39" fillId="0" borderId="33" xfId="0" applyFont="1" applyBorder="1" applyAlignment="1">
      <alignment horizontal="center" vertical="center" wrapText="1"/>
    </xf>
    <xf numFmtId="0" fontId="21" fillId="35" borderId="31" xfId="0" applyFont="1" applyFill="1" applyBorder="1" applyAlignment="1">
      <alignment vertical="center" wrapText="1"/>
    </xf>
    <xf numFmtId="0" fontId="39" fillId="24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40" fillId="34" borderId="0" xfId="0" applyFont="1" applyFill="1" applyAlignment="1">
      <alignment horizontal="center"/>
    </xf>
    <xf numFmtId="0" fontId="24" fillId="0" borderId="52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1" fillId="37" borderId="42" xfId="0" applyFont="1" applyFill="1" applyBorder="1" applyAlignment="1">
      <alignment vertical="center" wrapText="1"/>
    </xf>
    <xf numFmtId="0" fontId="21" fillId="37" borderId="33" xfId="0" applyFont="1" applyFill="1" applyBorder="1" applyAlignment="1">
      <alignment vertical="center" wrapText="1"/>
    </xf>
    <xf numFmtId="0" fontId="40" fillId="0" borderId="57" xfId="0" applyFont="1" applyBorder="1" applyAlignment="1">
      <alignment horizontal="center" vertical="center" wrapText="1"/>
    </xf>
    <xf numFmtId="0" fontId="40" fillId="0" borderId="46" xfId="0" applyFont="1" applyBorder="1" applyAlignment="1">
      <alignment horizontal="center" vertical="center" wrapText="1"/>
    </xf>
    <xf numFmtId="0" fontId="21" fillId="35" borderId="42" xfId="0" applyFont="1" applyFill="1" applyBorder="1" applyAlignment="1">
      <alignment vertical="center" wrapText="1"/>
    </xf>
    <xf numFmtId="0" fontId="40" fillId="0" borderId="55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21" fillId="35" borderId="33" xfId="0" applyFont="1" applyFill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40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44" xfId="0" applyFont="1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21" fillId="0" borderId="25" xfId="0" applyFont="1" applyBorder="1" applyAlignment="1">
      <alignment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26" xfId="0" applyFont="1" applyBorder="1" applyAlignment="1">
      <alignment vertical="center" wrapText="1"/>
    </xf>
    <xf numFmtId="0" fontId="21" fillId="0" borderId="48" xfId="0" applyFont="1" applyBorder="1" applyAlignment="1">
      <alignment vertical="center" wrapText="1"/>
    </xf>
    <xf numFmtId="0" fontId="21" fillId="0" borderId="52" xfId="0" applyFont="1" applyBorder="1" applyAlignment="1">
      <alignment vertical="center" wrapText="1"/>
    </xf>
    <xf numFmtId="0" fontId="21" fillId="0" borderId="50" xfId="0" applyFont="1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40" fillId="0" borderId="55" xfId="0" applyFont="1" applyBorder="1" applyAlignment="1">
      <alignment horizontal="center" vertical="center"/>
    </xf>
    <xf numFmtId="0" fontId="40" fillId="0" borderId="56" xfId="0" applyFont="1" applyBorder="1" applyAlignment="1">
      <alignment horizontal="center" vertical="center"/>
    </xf>
    <xf numFmtId="0" fontId="21" fillId="0" borderId="47" xfId="0" applyFont="1" applyBorder="1" applyAlignment="1">
      <alignment vertical="center" wrapText="1"/>
    </xf>
    <xf numFmtId="0" fontId="21" fillId="0" borderId="53" xfId="0" applyFont="1" applyBorder="1" applyAlignment="1">
      <alignment vertical="center" wrapText="1"/>
    </xf>
    <xf numFmtId="0" fontId="21" fillId="0" borderId="53" xfId="0" applyFont="1" applyBorder="1" applyAlignment="1">
      <alignment horizontal="center" vertical="center" wrapText="1"/>
    </xf>
    <xf numFmtId="0" fontId="40" fillId="0" borderId="47" xfId="0" applyFont="1" applyBorder="1" applyAlignment="1">
      <alignment horizontal="center" vertical="center"/>
    </xf>
    <xf numFmtId="0" fontId="40" fillId="0" borderId="49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40" fillId="0" borderId="52" xfId="0" applyFont="1" applyBorder="1" applyAlignment="1">
      <alignment horizontal="center" vertical="center" wrapText="1"/>
    </xf>
  </cellXfs>
  <cellStyles count="4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te" xfId="37" xr:uid="{00000000-0005-0000-0000-000025000000}"/>
    <cellStyle name="Output" xfId="38" xr:uid="{00000000-0005-0000-0000-000026000000}"/>
    <cellStyle name="Title" xfId="39" xr:uid="{00000000-0005-0000-0000-000027000000}"/>
    <cellStyle name="Total" xfId="40" xr:uid="{00000000-0005-0000-0000-000028000000}"/>
    <cellStyle name="Warning Text" xfId="41" xr:uid="{00000000-0005-0000-0000-000029000000}"/>
    <cellStyle name="Κανονικό" xfId="0" builtinId="0"/>
  </cellStyles>
  <dxfs count="0"/>
  <tableStyles count="0" defaultTableStyle="TableStyleMedium9" defaultPivotStyle="PivotStyleLight16"/>
  <colors>
    <mruColors>
      <color rgb="FFFF99CC"/>
      <color rgb="FFFF66FF"/>
      <color rgb="FFFFCCFF"/>
      <color rgb="FFFF99FF"/>
      <color rgb="FFBFBFBF"/>
      <color rgb="FFC0C0C0"/>
      <color rgb="FFFF99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Γωνίες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H28"/>
  <sheetViews>
    <sheetView zoomScaleSheetLayoutView="100" workbookViewId="0">
      <selection activeCell="C18" sqref="C18:H18"/>
    </sheetView>
  </sheetViews>
  <sheetFormatPr defaultRowHeight="13.2" x14ac:dyDescent="0.25"/>
  <cols>
    <col min="1" max="1" width="3.33203125" customWidth="1"/>
    <col min="2" max="2" width="7.109375" customWidth="1"/>
    <col min="3" max="7" width="12.109375" customWidth="1"/>
    <col min="8" max="8" width="64.33203125" customWidth="1"/>
    <col min="9" max="9" width="3.109375" customWidth="1"/>
    <col min="10" max="10" width="4.5546875" customWidth="1"/>
  </cols>
  <sheetData>
    <row r="3" spans="3:8" x14ac:dyDescent="0.25">
      <c r="C3" s="1"/>
      <c r="D3" s="2"/>
      <c r="E3" s="2"/>
      <c r="F3" s="2"/>
      <c r="G3" s="2"/>
      <c r="H3" s="3"/>
    </row>
    <row r="4" spans="3:8" x14ac:dyDescent="0.25">
      <c r="C4" s="4"/>
      <c r="H4" s="5"/>
    </row>
    <row r="5" spans="3:8" ht="30" customHeight="1" x14ac:dyDescent="0.25">
      <c r="C5" s="215" t="s">
        <v>93</v>
      </c>
      <c r="D5" s="215"/>
      <c r="E5" s="215"/>
      <c r="F5" s="215"/>
      <c r="G5" s="215"/>
      <c r="H5" s="215"/>
    </row>
    <row r="6" spans="3:8" ht="12.75" customHeight="1" x14ac:dyDescent="0.25">
      <c r="C6" s="215"/>
      <c r="D6" s="215"/>
      <c r="E6" s="215"/>
      <c r="F6" s="215"/>
      <c r="G6" s="215"/>
      <c r="H6" s="215"/>
    </row>
    <row r="7" spans="3:8" ht="12.75" customHeight="1" x14ac:dyDescent="0.25">
      <c r="C7" s="215"/>
      <c r="D7" s="215"/>
      <c r="E7" s="215"/>
      <c r="F7" s="215"/>
      <c r="G7" s="215"/>
      <c r="H7" s="215"/>
    </row>
    <row r="8" spans="3:8" ht="12.75" customHeight="1" x14ac:dyDescent="0.25">
      <c r="C8" s="215"/>
      <c r="D8" s="215"/>
      <c r="E8" s="215"/>
      <c r="F8" s="215"/>
      <c r="G8" s="215"/>
      <c r="H8" s="215"/>
    </row>
    <row r="9" spans="3:8" ht="30" customHeight="1" x14ac:dyDescent="0.25">
      <c r="C9" s="215" t="s">
        <v>53</v>
      </c>
      <c r="D9" s="215"/>
      <c r="E9" s="215"/>
      <c r="F9" s="215"/>
      <c r="G9" s="215"/>
      <c r="H9" s="215"/>
    </row>
    <row r="10" spans="3:8" ht="12.75" customHeight="1" x14ac:dyDescent="0.25">
      <c r="C10" s="215"/>
      <c r="D10" s="215"/>
      <c r="E10" s="215"/>
      <c r="F10" s="215"/>
      <c r="G10" s="215"/>
      <c r="H10" s="215"/>
    </row>
    <row r="11" spans="3:8" ht="12.75" customHeight="1" x14ac:dyDescent="0.25">
      <c r="C11" s="215"/>
      <c r="D11" s="215"/>
      <c r="E11" s="215"/>
      <c r="F11" s="215"/>
      <c r="G11" s="215"/>
      <c r="H11" s="215"/>
    </row>
    <row r="12" spans="3:8" ht="30" customHeight="1" x14ac:dyDescent="0.25">
      <c r="C12" s="215">
        <v>2026</v>
      </c>
      <c r="D12" s="215"/>
      <c r="E12" s="215"/>
      <c r="F12" s="215"/>
      <c r="G12" s="215"/>
      <c r="H12" s="215"/>
    </row>
    <row r="13" spans="3:8" ht="12.75" customHeight="1" x14ac:dyDescent="0.25">
      <c r="C13" s="215"/>
      <c r="D13" s="215"/>
      <c r="E13" s="215"/>
      <c r="F13" s="215"/>
      <c r="G13" s="215"/>
      <c r="H13" s="215"/>
    </row>
    <row r="14" spans="3:8" ht="73.2" customHeight="1" x14ac:dyDescent="0.25">
      <c r="C14" s="215"/>
      <c r="D14" s="215"/>
      <c r="E14" s="215"/>
      <c r="F14" s="215"/>
      <c r="G14" s="215"/>
      <c r="H14" s="215"/>
    </row>
    <row r="15" spans="3:8" ht="12.75" customHeight="1" x14ac:dyDescent="0.25">
      <c r="C15" s="215"/>
      <c r="D15" s="215"/>
      <c r="E15" s="215"/>
      <c r="F15" s="215"/>
      <c r="G15" s="215"/>
      <c r="H15" s="215"/>
    </row>
    <row r="16" spans="3:8" ht="12.75" customHeight="1" x14ac:dyDescent="0.25">
      <c r="C16" s="215"/>
      <c r="D16" s="215"/>
      <c r="E16" s="215"/>
      <c r="F16" s="215"/>
      <c r="G16" s="215"/>
      <c r="H16" s="215"/>
    </row>
    <row r="17" spans="3:8" ht="12.75" customHeight="1" x14ac:dyDescent="0.25">
      <c r="C17" s="215"/>
      <c r="D17" s="215"/>
      <c r="E17" s="215"/>
      <c r="F17" s="215"/>
      <c r="G17" s="215"/>
      <c r="H17" s="215"/>
    </row>
    <row r="18" spans="3:8" ht="12.75" customHeight="1" x14ac:dyDescent="0.25">
      <c r="C18" s="215"/>
      <c r="D18" s="215"/>
      <c r="E18" s="215"/>
      <c r="F18" s="215"/>
      <c r="G18" s="215"/>
      <c r="H18" s="215"/>
    </row>
    <row r="19" spans="3:8" ht="12.75" customHeight="1" x14ac:dyDescent="0.25">
      <c r="C19" s="215"/>
      <c r="D19" s="215"/>
      <c r="E19" s="215"/>
      <c r="F19" s="215"/>
      <c r="G19" s="215"/>
      <c r="H19" s="215"/>
    </row>
    <row r="20" spans="3:8" ht="12.75" customHeight="1" x14ac:dyDescent="0.25">
      <c r="C20" s="215"/>
      <c r="D20" s="215"/>
      <c r="E20" s="215"/>
      <c r="F20" s="215"/>
      <c r="G20" s="215"/>
      <c r="H20" s="215"/>
    </row>
    <row r="21" spans="3:8" ht="12.75" customHeight="1" x14ac:dyDescent="0.25">
      <c r="C21" s="216"/>
      <c r="D21" s="216"/>
      <c r="E21" s="216"/>
      <c r="F21" s="216"/>
      <c r="G21" s="216"/>
      <c r="H21" s="216"/>
    </row>
    <row r="22" spans="3:8" ht="12.75" customHeight="1" x14ac:dyDescent="0.25">
      <c r="C22" s="6"/>
      <c r="D22" s="6"/>
      <c r="E22" s="6"/>
      <c r="F22" s="6"/>
      <c r="G22" s="6"/>
      <c r="H22" s="6"/>
    </row>
    <row r="23" spans="3:8" ht="12.75" customHeight="1" x14ac:dyDescent="0.25">
      <c r="C23" s="6"/>
      <c r="D23" s="6"/>
      <c r="E23" s="6"/>
      <c r="F23" s="6"/>
      <c r="G23" s="6"/>
      <c r="H23" s="6"/>
    </row>
    <row r="24" spans="3:8" ht="12.75" customHeight="1" x14ac:dyDescent="0.25">
      <c r="C24" s="6"/>
      <c r="D24" s="6"/>
      <c r="E24" s="6"/>
      <c r="F24" s="6"/>
      <c r="G24" s="6"/>
      <c r="H24" s="6"/>
    </row>
    <row r="25" spans="3:8" ht="12.75" customHeight="1" x14ac:dyDescent="0.25">
      <c r="C25" s="6"/>
      <c r="D25" s="6"/>
      <c r="E25" s="6"/>
      <c r="F25" s="6"/>
      <c r="G25" s="6"/>
      <c r="H25" s="6"/>
    </row>
    <row r="26" spans="3:8" ht="12.75" customHeight="1" x14ac:dyDescent="0.25">
      <c r="C26" s="6"/>
      <c r="D26" s="6"/>
      <c r="E26" s="6"/>
      <c r="F26" s="6"/>
      <c r="G26" s="6"/>
      <c r="H26" s="6"/>
    </row>
    <row r="27" spans="3:8" ht="12.75" customHeight="1" x14ac:dyDescent="0.25">
      <c r="C27" s="6"/>
      <c r="D27" s="6"/>
      <c r="E27" s="6"/>
      <c r="F27" s="6"/>
      <c r="G27" s="6"/>
      <c r="H27" s="6"/>
    </row>
    <row r="28" spans="3:8" ht="12.75" customHeight="1" x14ac:dyDescent="0.25">
      <c r="C28" s="6"/>
      <c r="D28" s="6"/>
      <c r="E28" s="6"/>
      <c r="F28" s="6"/>
      <c r="G28" s="6"/>
      <c r="H28" s="6"/>
    </row>
  </sheetData>
  <sheetProtection selectLockedCells="1" selectUnlockedCells="1"/>
  <mergeCells count="17">
    <mergeCell ref="C11:H11"/>
    <mergeCell ref="C12:H12"/>
    <mergeCell ref="C5:H5"/>
    <mergeCell ref="C6:H6"/>
    <mergeCell ref="C7:H7"/>
    <mergeCell ref="C8:H8"/>
    <mergeCell ref="C9:H9"/>
    <mergeCell ref="C10:H10"/>
    <mergeCell ref="C13:H13"/>
    <mergeCell ref="C14:H14"/>
    <mergeCell ref="C21:H21"/>
    <mergeCell ref="C17:H17"/>
    <mergeCell ref="C18:H18"/>
    <mergeCell ref="C19:H19"/>
    <mergeCell ref="C20:H20"/>
    <mergeCell ref="C15:H15"/>
    <mergeCell ref="C16:H16"/>
  </mergeCells>
  <phoneticPr fontId="0" type="noConversion"/>
  <pageMargins left="0.35433070866141736" right="0.35433070866141736" top="0.70866141732283472" bottom="0.23622047244094491" header="0.51181102362204722" footer="0.27559055118110237"/>
  <pageSetup paperSize="9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O48"/>
  <sheetViews>
    <sheetView view="pageBreakPreview" zoomScaleSheetLayoutView="100" workbookViewId="0">
      <selection activeCell="M5" sqref="M5"/>
    </sheetView>
  </sheetViews>
  <sheetFormatPr defaultColWidth="8.88671875" defaultRowHeight="11.4" x14ac:dyDescent="0.2"/>
  <cols>
    <col min="1" max="1" width="3.109375" style="10" customWidth="1"/>
    <col min="2" max="2" width="19.109375" style="10" customWidth="1"/>
    <col min="3" max="3" width="13.44140625" style="10" customWidth="1"/>
    <col min="4" max="4" width="9.44140625" style="10" customWidth="1"/>
    <col min="5" max="5" width="6" style="10" customWidth="1"/>
    <col min="6" max="6" width="5.44140625" style="10" customWidth="1"/>
    <col min="7" max="7" width="12.5546875" style="10" customWidth="1"/>
    <col min="8" max="8" width="10.109375" style="21" customWidth="1"/>
    <col min="9" max="9" width="14.33203125" style="10" customWidth="1"/>
    <col min="10" max="10" width="6.5546875" style="10" customWidth="1"/>
    <col min="11" max="11" width="5.6640625" style="10" customWidth="1"/>
    <col min="12" max="12" width="16.109375" style="10" customWidth="1"/>
    <col min="13" max="14" width="17.6640625" style="10" customWidth="1"/>
    <col min="15" max="15" width="11.6640625" style="10" bestFit="1" customWidth="1"/>
    <col min="16" max="16384" width="8.88671875" style="10"/>
  </cols>
  <sheetData>
    <row r="1" spans="1:15" ht="25.5" customHeight="1" x14ac:dyDescent="0.25">
      <c r="A1" s="289" t="s">
        <v>25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124"/>
    </row>
    <row r="3" spans="1:15" s="13" customFormat="1" ht="34.35" customHeight="1" x14ac:dyDescent="0.2">
      <c r="A3" s="11" t="s">
        <v>7</v>
      </c>
      <c r="B3" s="12" t="s">
        <v>218</v>
      </c>
      <c r="C3" s="416" t="s">
        <v>8</v>
      </c>
      <c r="D3" s="416"/>
      <c r="E3" s="416"/>
      <c r="F3" s="416"/>
      <c r="G3" s="416"/>
      <c r="H3" s="22" t="s">
        <v>15</v>
      </c>
      <c r="I3" s="12" t="s">
        <v>16</v>
      </c>
      <c r="J3" s="416" t="s">
        <v>10</v>
      </c>
      <c r="K3" s="416"/>
      <c r="L3" s="12" t="s">
        <v>13</v>
      </c>
      <c r="M3" s="12" t="s">
        <v>72</v>
      </c>
      <c r="N3" s="63" t="s">
        <v>217</v>
      </c>
      <c r="O3" s="63" t="s">
        <v>152</v>
      </c>
    </row>
    <row r="4" spans="1:15" s="13" customFormat="1" ht="48" customHeight="1" x14ac:dyDescent="0.2">
      <c r="A4" s="25">
        <v>1</v>
      </c>
      <c r="B4" s="85" t="s">
        <v>204</v>
      </c>
      <c r="C4" s="428" t="s">
        <v>62</v>
      </c>
      <c r="D4" s="397"/>
      <c r="E4" s="397"/>
      <c r="F4" s="397"/>
      <c r="G4" s="429"/>
      <c r="H4" s="14" t="s">
        <v>21</v>
      </c>
      <c r="I4" s="121">
        <v>37200</v>
      </c>
      <c r="J4" s="447" t="s">
        <v>70</v>
      </c>
      <c r="K4" s="448"/>
      <c r="L4" s="76" t="s">
        <v>76</v>
      </c>
      <c r="M4" s="76"/>
      <c r="N4" s="104" t="s">
        <v>54</v>
      </c>
      <c r="O4" s="104" t="s">
        <v>153</v>
      </c>
    </row>
    <row r="5" spans="1:15" ht="27" customHeight="1" x14ac:dyDescent="0.2">
      <c r="A5" s="25">
        <v>2</v>
      </c>
      <c r="B5" s="89" t="s">
        <v>203</v>
      </c>
      <c r="C5" s="430" t="s">
        <v>135</v>
      </c>
      <c r="D5" s="430"/>
      <c r="E5" s="430"/>
      <c r="F5" s="430"/>
      <c r="G5" s="430"/>
      <c r="H5" s="88" t="s">
        <v>21</v>
      </c>
      <c r="I5" s="121">
        <v>1000</v>
      </c>
      <c r="J5" s="447" t="s">
        <v>70</v>
      </c>
      <c r="K5" s="448"/>
      <c r="L5" s="76" t="s">
        <v>54</v>
      </c>
      <c r="M5" s="76"/>
      <c r="N5" s="104" t="s">
        <v>54</v>
      </c>
      <c r="O5" s="104" t="s">
        <v>153</v>
      </c>
    </row>
    <row r="6" spans="1:15" ht="12.75" customHeight="1" x14ac:dyDescent="0.2">
      <c r="A6" s="16"/>
      <c r="B6" s="17"/>
      <c r="C6" s="427"/>
      <c r="D6" s="427"/>
      <c r="E6" s="427"/>
      <c r="F6" s="427"/>
      <c r="G6" s="427"/>
      <c r="H6" s="16"/>
      <c r="I6" s="7">
        <f>SUM(I2:I5)</f>
        <v>38200</v>
      </c>
      <c r="J6" s="16"/>
      <c r="K6" s="16"/>
      <c r="L6" s="16"/>
      <c r="M6" s="16"/>
      <c r="N6" s="16"/>
      <c r="O6" s="16"/>
    </row>
    <row r="7" spans="1:15" x14ac:dyDescent="0.2">
      <c r="C7" s="403" t="s">
        <v>38</v>
      </c>
      <c r="D7" s="403"/>
      <c r="E7" s="403"/>
      <c r="F7" s="403"/>
      <c r="G7" s="403"/>
      <c r="H7" s="23">
        <f>I4</f>
        <v>37200</v>
      </c>
    </row>
    <row r="8" spans="1:15" x14ac:dyDescent="0.2">
      <c r="C8" s="348" t="s">
        <v>1</v>
      </c>
      <c r="D8" s="348"/>
      <c r="E8" s="348"/>
      <c r="F8" s="348"/>
      <c r="G8" s="348"/>
      <c r="H8" s="23">
        <v>0</v>
      </c>
    </row>
    <row r="9" spans="1:15" x14ac:dyDescent="0.2">
      <c r="C9" s="347" t="s">
        <v>40</v>
      </c>
      <c r="D9" s="347"/>
      <c r="E9" s="347"/>
      <c r="F9" s="347"/>
      <c r="G9" s="347"/>
      <c r="H9" s="23">
        <v>0</v>
      </c>
    </row>
    <row r="10" spans="1:15" x14ac:dyDescent="0.2">
      <c r="C10" s="343" t="s">
        <v>48</v>
      </c>
      <c r="D10" s="343"/>
      <c r="E10" s="343"/>
      <c r="F10" s="343"/>
      <c r="G10" s="343"/>
      <c r="H10" s="23">
        <v>0</v>
      </c>
    </row>
    <row r="11" spans="1:15" x14ac:dyDescent="0.2">
      <c r="C11" s="414" t="s">
        <v>45</v>
      </c>
      <c r="D11" s="414"/>
      <c r="E11" s="414"/>
      <c r="F11" s="414"/>
      <c r="G11" s="414"/>
      <c r="H11" s="23">
        <v>0</v>
      </c>
    </row>
    <row r="12" spans="1:15" ht="12" customHeight="1" x14ac:dyDescent="0.2">
      <c r="C12" s="342" t="s">
        <v>41</v>
      </c>
      <c r="D12" s="342"/>
      <c r="E12" s="342"/>
      <c r="F12" s="342"/>
      <c r="G12" s="342"/>
      <c r="H12" s="23">
        <f>I5</f>
        <v>1000</v>
      </c>
    </row>
    <row r="13" spans="1:15" ht="12" customHeight="1" x14ac:dyDescent="0.2">
      <c r="C13" s="345" t="s">
        <v>100</v>
      </c>
      <c r="D13" s="345"/>
      <c r="E13" s="345"/>
      <c r="F13" s="345"/>
      <c r="G13" s="345"/>
      <c r="H13" s="23">
        <v>0</v>
      </c>
    </row>
    <row r="14" spans="1:15" ht="12.75" customHeight="1" x14ac:dyDescent="0.2">
      <c r="C14" s="346" t="s">
        <v>47</v>
      </c>
      <c r="D14" s="346"/>
      <c r="E14" s="346"/>
      <c r="F14" s="346"/>
      <c r="G14" s="346"/>
      <c r="H14" s="23">
        <v>0</v>
      </c>
    </row>
    <row r="15" spans="1:15" ht="12" x14ac:dyDescent="0.2">
      <c r="A15" s="399" t="s">
        <v>6</v>
      </c>
      <c r="B15" s="399"/>
      <c r="C15" s="399"/>
      <c r="D15" s="399"/>
      <c r="E15" s="399"/>
      <c r="F15" s="399"/>
      <c r="G15" s="399"/>
      <c r="H15" s="19">
        <f>SUM(H7:H14)</f>
        <v>38200</v>
      </c>
      <c r="I15" s="48"/>
    </row>
    <row r="16" spans="1:15" ht="12" x14ac:dyDescent="0.2">
      <c r="H16" s="79"/>
      <c r="I16" s="48"/>
    </row>
    <row r="27" spans="15:15" ht="12" x14ac:dyDescent="0.2">
      <c r="O27" s="20"/>
    </row>
    <row r="40" ht="9.6" customHeight="1" x14ac:dyDescent="0.2"/>
    <row r="48" ht="18.600000000000001" customHeight="1" x14ac:dyDescent="0.2"/>
  </sheetData>
  <sheetProtection selectLockedCells="1" selectUnlockedCells="1"/>
  <mergeCells count="17">
    <mergeCell ref="C7:G7"/>
    <mergeCell ref="C6:G6"/>
    <mergeCell ref="A1:M1"/>
    <mergeCell ref="C3:G3"/>
    <mergeCell ref="J3:K3"/>
    <mergeCell ref="C5:G5"/>
    <mergeCell ref="C4:G4"/>
    <mergeCell ref="J4:K4"/>
    <mergeCell ref="J5:K5"/>
    <mergeCell ref="A15:G15"/>
    <mergeCell ref="C8:G8"/>
    <mergeCell ref="C9:G9"/>
    <mergeCell ref="C10:G10"/>
    <mergeCell ref="C11:G11"/>
    <mergeCell ref="C12:G12"/>
    <mergeCell ref="C14:G14"/>
    <mergeCell ref="C13:G13"/>
  </mergeCells>
  <phoneticPr fontId="0" type="noConversion"/>
  <pageMargins left="0.35433070866141736" right="0.35433070866141736" top="0.70866141732283472" bottom="0.23622047244094491" header="0.51181102362204722" footer="0.27559055118110237"/>
  <pageSetup scale="78" firstPageNumber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M48"/>
  <sheetViews>
    <sheetView view="pageBreakPreview" zoomScaleSheetLayoutView="100" workbookViewId="0">
      <selection activeCell="I4" sqref="I4"/>
    </sheetView>
  </sheetViews>
  <sheetFormatPr defaultColWidth="8.88671875" defaultRowHeight="11.4" x14ac:dyDescent="0.2"/>
  <cols>
    <col min="1" max="1" width="3.109375" style="10" customWidth="1"/>
    <col min="2" max="2" width="21.33203125" style="10" customWidth="1"/>
    <col min="3" max="3" width="13.44140625" style="10" customWidth="1"/>
    <col min="4" max="4" width="9.44140625" style="10" customWidth="1"/>
    <col min="5" max="5" width="6" style="10" customWidth="1"/>
    <col min="6" max="6" width="5.44140625" style="10" customWidth="1"/>
    <col min="7" max="7" width="12.5546875" style="10" customWidth="1"/>
    <col min="8" max="8" width="13.5546875" style="21" customWidth="1"/>
    <col min="9" max="9" width="16" style="10" customWidth="1"/>
    <col min="10" max="10" width="6.5546875" style="10" customWidth="1"/>
    <col min="11" max="11" width="8" style="10" customWidth="1"/>
    <col min="12" max="12" width="17.44140625" style="10" customWidth="1"/>
    <col min="13" max="13" width="18.109375" style="10" customWidth="1"/>
    <col min="14" max="16384" width="8.88671875" style="10"/>
  </cols>
  <sheetData>
    <row r="1" spans="1:13" ht="25.5" customHeight="1" x14ac:dyDescent="0.25">
      <c r="A1" s="289" t="s">
        <v>140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3" spans="1:13" s="13" customFormat="1" ht="34.35" customHeight="1" x14ac:dyDescent="0.2">
      <c r="A3" s="11" t="s">
        <v>7</v>
      </c>
      <c r="B3" s="12" t="s">
        <v>218</v>
      </c>
      <c r="C3" s="416" t="s">
        <v>8</v>
      </c>
      <c r="D3" s="416"/>
      <c r="E3" s="416"/>
      <c r="F3" s="416"/>
      <c r="G3" s="416"/>
      <c r="H3" s="22" t="s">
        <v>15</v>
      </c>
      <c r="I3" s="12" t="s">
        <v>144</v>
      </c>
      <c r="J3" s="416" t="s">
        <v>142</v>
      </c>
      <c r="K3" s="416"/>
      <c r="L3" s="12" t="s">
        <v>13</v>
      </c>
      <c r="M3" s="12" t="s">
        <v>217</v>
      </c>
    </row>
    <row r="4" spans="1:13" s="13" customFormat="1" ht="57.75" customHeight="1" x14ac:dyDescent="0.2">
      <c r="A4" s="25">
        <v>1</v>
      </c>
      <c r="B4" s="85" t="s">
        <v>205</v>
      </c>
      <c r="C4" s="428" t="s">
        <v>146</v>
      </c>
      <c r="D4" s="397"/>
      <c r="E4" s="397"/>
      <c r="F4" s="397"/>
      <c r="G4" s="429"/>
      <c r="H4" s="14" t="s">
        <v>141</v>
      </c>
      <c r="I4" s="94">
        <v>9104476.8000000007</v>
      </c>
      <c r="J4" s="447" t="s">
        <v>47</v>
      </c>
      <c r="K4" s="448"/>
      <c r="L4" s="81" t="s">
        <v>147</v>
      </c>
      <c r="M4" s="206" t="s">
        <v>215</v>
      </c>
    </row>
    <row r="5" spans="1:13" ht="35.25" customHeight="1" x14ac:dyDescent="0.2">
      <c r="A5" s="25">
        <v>2</v>
      </c>
      <c r="B5" s="89" t="s">
        <v>206</v>
      </c>
      <c r="C5" s="430" t="s">
        <v>143</v>
      </c>
      <c r="D5" s="430"/>
      <c r="E5" s="430"/>
      <c r="F5" s="430"/>
      <c r="G5" s="430"/>
      <c r="H5" s="88" t="s">
        <v>141</v>
      </c>
      <c r="I5" s="94">
        <v>1353987</v>
      </c>
      <c r="J5" s="447" t="s">
        <v>47</v>
      </c>
      <c r="K5" s="448"/>
      <c r="L5" s="81" t="s">
        <v>145</v>
      </c>
      <c r="M5" s="207" t="s">
        <v>216</v>
      </c>
    </row>
    <row r="6" spans="1:13" ht="12.75" customHeight="1" x14ac:dyDescent="0.2">
      <c r="A6" s="16"/>
      <c r="B6" s="17"/>
      <c r="C6" s="427"/>
      <c r="D6" s="427"/>
      <c r="E6" s="427"/>
      <c r="F6" s="427"/>
      <c r="G6" s="427"/>
      <c r="H6" s="16"/>
      <c r="J6" s="16"/>
      <c r="K6" s="16"/>
      <c r="L6" s="16"/>
      <c r="M6" s="16"/>
    </row>
    <row r="7" spans="1:13" x14ac:dyDescent="0.2">
      <c r="C7" s="403" t="s">
        <v>38</v>
      </c>
      <c r="D7" s="403"/>
      <c r="E7" s="403"/>
      <c r="F7" s="403"/>
      <c r="G7" s="403"/>
      <c r="H7" s="23">
        <v>0</v>
      </c>
    </row>
    <row r="8" spans="1:13" x14ac:dyDescent="0.2">
      <c r="C8" s="348" t="s">
        <v>1</v>
      </c>
      <c r="D8" s="348"/>
      <c r="E8" s="348"/>
      <c r="F8" s="348"/>
      <c r="G8" s="348"/>
      <c r="H8" s="23">
        <v>0</v>
      </c>
    </row>
    <row r="9" spans="1:13" x14ac:dyDescent="0.2">
      <c r="C9" s="347" t="s">
        <v>40</v>
      </c>
      <c r="D9" s="347"/>
      <c r="E9" s="347"/>
      <c r="F9" s="347"/>
      <c r="G9" s="347"/>
      <c r="H9" s="23">
        <v>0</v>
      </c>
    </row>
    <row r="10" spans="1:13" x14ac:dyDescent="0.2">
      <c r="C10" s="343" t="s">
        <v>48</v>
      </c>
      <c r="D10" s="343"/>
      <c r="E10" s="343"/>
      <c r="F10" s="343"/>
      <c r="G10" s="343"/>
      <c r="H10" s="23">
        <v>0</v>
      </c>
    </row>
    <row r="11" spans="1:13" x14ac:dyDescent="0.2">
      <c r="C11" s="414" t="s">
        <v>45</v>
      </c>
      <c r="D11" s="414"/>
      <c r="E11" s="414"/>
      <c r="F11" s="414"/>
      <c r="G11" s="414"/>
      <c r="H11" s="23">
        <v>0</v>
      </c>
    </row>
    <row r="12" spans="1:13" ht="12" customHeight="1" x14ac:dyDescent="0.2">
      <c r="C12" s="342" t="s">
        <v>41</v>
      </c>
      <c r="D12" s="342"/>
      <c r="E12" s="342"/>
      <c r="F12" s="342"/>
      <c r="G12" s="342"/>
      <c r="H12" s="23">
        <v>0</v>
      </c>
    </row>
    <row r="13" spans="1:13" ht="12" customHeight="1" x14ac:dyDescent="0.2">
      <c r="C13" s="345" t="s">
        <v>100</v>
      </c>
      <c r="D13" s="345"/>
      <c r="E13" s="345"/>
      <c r="F13" s="345"/>
      <c r="G13" s="345"/>
      <c r="H13" s="23">
        <v>0</v>
      </c>
    </row>
    <row r="14" spans="1:13" ht="12.75" customHeight="1" x14ac:dyDescent="0.2">
      <c r="C14" s="346" t="s">
        <v>47</v>
      </c>
      <c r="D14" s="346"/>
      <c r="E14" s="346"/>
      <c r="F14" s="346"/>
      <c r="G14" s="346"/>
      <c r="H14" s="23">
        <f>I4+I5</f>
        <v>10458463.800000001</v>
      </c>
    </row>
    <row r="15" spans="1:13" ht="12" x14ac:dyDescent="0.2">
      <c r="A15" s="399" t="s">
        <v>6</v>
      </c>
      <c r="B15" s="399"/>
      <c r="C15" s="399"/>
      <c r="D15" s="399"/>
      <c r="E15" s="399"/>
      <c r="F15" s="399"/>
      <c r="G15" s="399"/>
      <c r="H15" s="19">
        <f>SUM(H7:H14)</f>
        <v>10458463.800000001</v>
      </c>
      <c r="I15" s="48"/>
    </row>
    <row r="16" spans="1:13" ht="12" x14ac:dyDescent="0.2">
      <c r="H16" s="79"/>
      <c r="I16" s="48"/>
    </row>
    <row r="40" ht="9.6" customHeight="1" x14ac:dyDescent="0.2"/>
    <row r="48" ht="18.600000000000001" customHeight="1" x14ac:dyDescent="0.2"/>
  </sheetData>
  <sheetProtection selectLockedCells="1" selectUnlockedCells="1"/>
  <mergeCells count="17">
    <mergeCell ref="C5:G5"/>
    <mergeCell ref="J5:K5"/>
    <mergeCell ref="A1:M1"/>
    <mergeCell ref="C3:G3"/>
    <mergeCell ref="J3:K3"/>
    <mergeCell ref="C4:G4"/>
    <mergeCell ref="J4:K4"/>
    <mergeCell ref="C12:G12"/>
    <mergeCell ref="C13:G13"/>
    <mergeCell ref="C14:G14"/>
    <mergeCell ref="A15:G15"/>
    <mergeCell ref="C6:G6"/>
    <mergeCell ref="C7:G7"/>
    <mergeCell ref="C8:G8"/>
    <mergeCell ref="C9:G9"/>
    <mergeCell ref="C10:G10"/>
    <mergeCell ref="C11:G11"/>
  </mergeCells>
  <pageMargins left="0.35433070866141736" right="0.35433070866141736" top="0.70866141732283472" bottom="0.23622047244094491" header="0.51181102362204722" footer="0.27559055118110237"/>
  <pageSetup scale="87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3"/>
  <sheetViews>
    <sheetView view="pageBreakPreview" topLeftCell="A37" zoomScale="110" zoomScaleNormal="110" zoomScaleSheetLayoutView="110" workbookViewId="0">
      <selection activeCell="N48" sqref="N48:O55"/>
    </sheetView>
  </sheetViews>
  <sheetFormatPr defaultRowHeight="13.2" x14ac:dyDescent="0.25"/>
  <cols>
    <col min="1" max="1" width="1.44140625" customWidth="1"/>
    <col min="2" max="2" width="15.6640625" customWidth="1"/>
    <col min="3" max="5" width="10.6640625" customWidth="1"/>
    <col min="6" max="6" width="10.33203125" customWidth="1"/>
    <col min="7" max="7" width="14.44140625" customWidth="1"/>
    <col min="8" max="8" width="7.6640625" customWidth="1"/>
    <col min="9" max="9" width="15.6640625" customWidth="1"/>
    <col min="10" max="13" width="10.6640625" customWidth="1"/>
    <col min="14" max="14" width="13.88671875" bestFit="1" customWidth="1"/>
    <col min="15" max="15" width="13.109375" customWidth="1"/>
    <col min="16" max="16" width="0.88671875" customWidth="1"/>
    <col min="17" max="17" width="25.88671875" customWidth="1"/>
    <col min="18" max="18" width="24.88671875" style="56" customWidth="1"/>
    <col min="19" max="19" width="15" style="56" customWidth="1"/>
    <col min="20" max="20" width="11.6640625" style="56" bestFit="1" customWidth="1"/>
    <col min="21" max="21" width="16" style="56" bestFit="1" customWidth="1"/>
    <col min="22" max="22" width="17.44140625" style="56" bestFit="1" customWidth="1"/>
  </cols>
  <sheetData>
    <row r="1" spans="1:17" ht="16.2" thickBot="1" x14ac:dyDescent="0.35">
      <c r="A1" s="226" t="s">
        <v>138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40"/>
      <c r="P1" s="40"/>
      <c r="Q1" s="32"/>
    </row>
    <row r="2" spans="1:17" x14ac:dyDescent="0.25">
      <c r="B2" s="227" t="s">
        <v>37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9"/>
    </row>
    <row r="3" spans="1:17" ht="4.5" customHeight="1" x14ac:dyDescent="0.25">
      <c r="B3" s="82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4"/>
    </row>
    <row r="4" spans="1:17" x14ac:dyDescent="0.25">
      <c r="B4" s="74" t="s">
        <v>26</v>
      </c>
      <c r="C4" s="29" t="s">
        <v>0</v>
      </c>
      <c r="I4" s="73" t="s">
        <v>35</v>
      </c>
      <c r="J4" s="218" t="s">
        <v>36</v>
      </c>
      <c r="K4" s="218"/>
      <c r="L4" s="218"/>
      <c r="M4" s="7"/>
      <c r="O4" s="34"/>
    </row>
    <row r="5" spans="1:17" ht="12.75" customHeight="1" x14ac:dyDescent="0.25">
      <c r="B5" s="33"/>
      <c r="C5" s="221" t="s">
        <v>38</v>
      </c>
      <c r="D5" s="221"/>
      <c r="E5" s="221"/>
      <c r="F5" s="221"/>
      <c r="G5" s="41">
        <f>ΣΥΝΕΧΙΖΟΜΕΝΑ!K28</f>
        <v>321588.06</v>
      </c>
      <c r="H5" s="7"/>
      <c r="I5" s="8"/>
      <c r="J5" s="221" t="s">
        <v>38</v>
      </c>
      <c r="K5" s="221"/>
      <c r="L5" s="221"/>
      <c r="M5" s="221"/>
      <c r="N5" s="41">
        <f>'Η-Μ'!H7</f>
        <v>0</v>
      </c>
      <c r="O5" s="43"/>
      <c r="P5" s="41"/>
      <c r="Q5" s="7"/>
    </row>
    <row r="6" spans="1:17" ht="12.75" customHeight="1" x14ac:dyDescent="0.25">
      <c r="B6" s="33"/>
      <c r="C6" s="217" t="s">
        <v>1</v>
      </c>
      <c r="D6" s="217"/>
      <c r="E6" s="217"/>
      <c r="F6" s="217"/>
      <c r="G6" s="41">
        <f>ΣΥΝΕΧΙΖΟΜΕΝΑ!K29</f>
        <v>0</v>
      </c>
      <c r="H6" s="7"/>
      <c r="I6" s="8"/>
      <c r="J6" s="217" t="s">
        <v>1</v>
      </c>
      <c r="K6" s="217"/>
      <c r="L6" s="217"/>
      <c r="M6" s="217"/>
      <c r="N6" s="41">
        <f>'Η-Μ'!H8</f>
        <v>0</v>
      </c>
      <c r="O6" s="43"/>
      <c r="P6" s="41"/>
      <c r="Q6" s="7"/>
    </row>
    <row r="7" spans="1:17" ht="12.75" customHeight="1" x14ac:dyDescent="0.25">
      <c r="B7" s="33"/>
      <c r="C7" s="220" t="s">
        <v>40</v>
      </c>
      <c r="D7" s="220"/>
      <c r="E7" s="220"/>
      <c r="F7" s="220"/>
      <c r="G7" s="41">
        <f>ΣΥΝΕΧΙΖΟΜΕΝΑ!K30</f>
        <v>9626.76</v>
      </c>
      <c r="H7" s="7"/>
      <c r="I7" s="8"/>
      <c r="J7" s="220" t="s">
        <v>40</v>
      </c>
      <c r="K7" s="220"/>
      <c r="L7" s="220"/>
      <c r="M7" s="220"/>
      <c r="N7" s="41">
        <f>'Η-Μ'!H9</f>
        <v>0</v>
      </c>
      <c r="O7" s="43"/>
      <c r="P7" s="41"/>
      <c r="Q7" s="7"/>
    </row>
    <row r="8" spans="1:17" ht="12.75" customHeight="1" x14ac:dyDescent="0.25">
      <c r="B8" s="33"/>
      <c r="C8" s="224" t="s">
        <v>48</v>
      </c>
      <c r="D8" s="224"/>
      <c r="E8" s="224"/>
      <c r="F8" s="224"/>
      <c r="G8" s="41">
        <f>ΣΥΝΕΧΙΖΟΜΕΝΑ!K31</f>
        <v>597733.04</v>
      </c>
      <c r="H8" s="7"/>
      <c r="I8" s="31"/>
      <c r="J8" s="224" t="s">
        <v>48</v>
      </c>
      <c r="K8" s="224"/>
      <c r="L8" s="224"/>
      <c r="M8" s="224"/>
      <c r="N8" s="41">
        <f>'Η-Μ'!H10</f>
        <v>0</v>
      </c>
      <c r="O8" s="43"/>
      <c r="P8" s="41"/>
      <c r="Q8" s="7"/>
    </row>
    <row r="9" spans="1:17" ht="12.75" customHeight="1" x14ac:dyDescent="0.25">
      <c r="B9" s="33"/>
      <c r="C9" s="223" t="s">
        <v>45</v>
      </c>
      <c r="D9" s="223"/>
      <c r="E9" s="223"/>
      <c r="F9" s="223"/>
      <c r="G9" s="41">
        <f>ΣΥΝΕΧΙΖΟΜΕΝΑ!K32</f>
        <v>250161.02</v>
      </c>
      <c r="H9" s="7"/>
      <c r="I9" s="31"/>
      <c r="J9" s="223" t="s">
        <v>45</v>
      </c>
      <c r="K9" s="223"/>
      <c r="L9" s="223"/>
      <c r="M9" s="223"/>
      <c r="N9" s="41">
        <f>'Η-Μ'!H11</f>
        <v>0</v>
      </c>
      <c r="O9" s="43"/>
      <c r="P9" s="41"/>
      <c r="Q9" s="7"/>
    </row>
    <row r="10" spans="1:17" ht="12.75" customHeight="1" x14ac:dyDescent="0.25">
      <c r="B10" s="33"/>
      <c r="C10" s="230" t="s">
        <v>42</v>
      </c>
      <c r="D10" s="230"/>
      <c r="E10" s="230"/>
      <c r="F10" s="230"/>
      <c r="G10" s="41">
        <f>ΣΥΝΕΧΙΖΟΜΕΝΑ!K33</f>
        <v>47378.21</v>
      </c>
      <c r="I10" s="31"/>
      <c r="J10" s="219" t="s">
        <v>42</v>
      </c>
      <c r="K10" s="219"/>
      <c r="L10" s="219"/>
      <c r="M10" s="219"/>
      <c r="N10" s="41">
        <f>'Η-Μ'!H12</f>
        <v>0</v>
      </c>
      <c r="O10" s="43"/>
      <c r="P10" s="41"/>
      <c r="Q10" s="7"/>
    </row>
    <row r="11" spans="1:17" ht="12.75" customHeight="1" x14ac:dyDescent="0.25">
      <c r="B11" s="33"/>
      <c r="C11" s="97" t="s">
        <v>100</v>
      </c>
      <c r="D11" s="98"/>
      <c r="E11" s="98"/>
      <c r="F11" s="98"/>
      <c r="G11" s="41">
        <f>ΣΥΝΕΧΙΖΟΜΕΝΑ!K34</f>
        <v>0</v>
      </c>
      <c r="I11" s="31"/>
      <c r="J11" s="97" t="s">
        <v>100</v>
      </c>
      <c r="K11" s="97"/>
      <c r="L11" s="97"/>
      <c r="M11" s="97"/>
      <c r="N11" s="41">
        <f>'Η-Μ'!H13</f>
        <v>0</v>
      </c>
      <c r="O11" s="43"/>
      <c r="P11" s="41"/>
      <c r="Q11" s="7"/>
    </row>
    <row r="12" spans="1:17" ht="12.75" customHeight="1" x14ac:dyDescent="0.25">
      <c r="B12" s="33"/>
      <c r="C12" s="222" t="s">
        <v>47</v>
      </c>
      <c r="D12" s="222"/>
      <c r="E12" s="222"/>
      <c r="F12" s="222"/>
      <c r="G12" s="41">
        <f>ΣΥΝΕΧΙΖΟΜΕΝΑ!K35</f>
        <v>0</v>
      </c>
      <c r="I12" s="31"/>
      <c r="J12" s="222" t="s">
        <v>47</v>
      </c>
      <c r="K12" s="222"/>
      <c r="L12" s="222"/>
      <c r="M12" s="222"/>
      <c r="N12" s="41">
        <f>'Η-Μ'!H14</f>
        <v>0</v>
      </c>
      <c r="O12" s="43"/>
      <c r="P12" s="41"/>
      <c r="Q12" s="7"/>
    </row>
    <row r="13" spans="1:17" x14ac:dyDescent="0.25">
      <c r="B13" s="33"/>
      <c r="C13" s="8"/>
      <c r="F13" s="9"/>
      <c r="G13" s="68">
        <f>SUM(G5:G12)</f>
        <v>1226487.0900000001</v>
      </c>
      <c r="H13" s="9"/>
      <c r="I13" s="31"/>
      <c r="N13" s="68">
        <f>SUM(N5:N12)</f>
        <v>0</v>
      </c>
      <c r="O13" s="35"/>
      <c r="P13" s="9"/>
      <c r="Q13" s="9"/>
    </row>
    <row r="14" spans="1:17" x14ac:dyDescent="0.25">
      <c r="B14" s="33"/>
      <c r="C14" s="8"/>
      <c r="F14" s="9"/>
      <c r="G14" s="41"/>
      <c r="H14" s="9"/>
      <c r="I14" s="31"/>
      <c r="N14" s="44"/>
      <c r="O14" s="45"/>
      <c r="P14" s="44"/>
      <c r="Q14" s="9"/>
    </row>
    <row r="15" spans="1:17" x14ac:dyDescent="0.25">
      <c r="B15" s="74" t="s">
        <v>27</v>
      </c>
      <c r="C15" s="29" t="s">
        <v>2</v>
      </c>
      <c r="F15" s="7"/>
      <c r="G15" s="41"/>
      <c r="H15" s="7"/>
      <c r="I15" s="73" t="s">
        <v>30</v>
      </c>
      <c r="J15" s="225" t="s">
        <v>3</v>
      </c>
      <c r="K15" s="225"/>
      <c r="N15" s="41"/>
      <c r="O15" s="43"/>
      <c r="P15" s="41"/>
      <c r="Q15" s="7"/>
    </row>
    <row r="16" spans="1:17" ht="12.75" customHeight="1" x14ac:dyDescent="0.25">
      <c r="B16" s="33"/>
      <c r="C16" s="221" t="s">
        <v>38</v>
      </c>
      <c r="D16" s="221"/>
      <c r="E16" s="221"/>
      <c r="F16" s="221"/>
      <c r="G16" s="41">
        <f>ΟΙΚΟΔΟΜΙΚΑ!H18</f>
        <v>0</v>
      </c>
      <c r="H16" s="7"/>
      <c r="I16" s="8"/>
      <c r="J16" s="221" t="s">
        <v>38</v>
      </c>
      <c r="K16" s="221"/>
      <c r="L16" s="221"/>
      <c r="M16" s="221"/>
      <c r="N16" s="41">
        <f>ΠΡΑΣΙΝΟ!H7</f>
        <v>0</v>
      </c>
      <c r="O16" s="43"/>
      <c r="P16" s="41"/>
      <c r="Q16" s="7"/>
    </row>
    <row r="17" spans="2:17" ht="12.75" customHeight="1" x14ac:dyDescent="0.25">
      <c r="B17" s="33"/>
      <c r="C17" s="217" t="s">
        <v>1</v>
      </c>
      <c r="D17" s="217"/>
      <c r="E17" s="217"/>
      <c r="F17" s="217"/>
      <c r="G17" s="41">
        <f>ΟΙΚΟΔΟΜΙΚΑ!H19</f>
        <v>3150000</v>
      </c>
      <c r="H17" s="7"/>
      <c r="J17" s="217" t="s">
        <v>1</v>
      </c>
      <c r="K17" s="217"/>
      <c r="L17" s="217"/>
      <c r="M17" s="217"/>
      <c r="N17" s="41">
        <f>ΠΡΑΣΙΝΟ!H8</f>
        <v>0</v>
      </c>
      <c r="O17" s="43"/>
      <c r="P17" s="41"/>
      <c r="Q17" s="7"/>
    </row>
    <row r="18" spans="2:17" ht="12.75" customHeight="1" x14ac:dyDescent="0.25">
      <c r="B18" s="33"/>
      <c r="C18" s="220" t="s">
        <v>40</v>
      </c>
      <c r="D18" s="220"/>
      <c r="E18" s="220"/>
      <c r="F18" s="220"/>
      <c r="G18" s="41">
        <f>ΟΙΚΟΔΟΜΙΚΑ!H20</f>
        <v>0</v>
      </c>
      <c r="H18" s="7"/>
      <c r="I18" s="27"/>
      <c r="J18" s="220" t="s">
        <v>40</v>
      </c>
      <c r="K18" s="220"/>
      <c r="L18" s="220"/>
      <c r="M18" s="220"/>
      <c r="N18" s="41">
        <f>ΠΡΑΣΙΝΟ!H9</f>
        <v>0</v>
      </c>
      <c r="O18" s="43"/>
      <c r="P18" s="41"/>
      <c r="Q18" s="7"/>
    </row>
    <row r="19" spans="2:17" ht="14.4" customHeight="1" x14ac:dyDescent="0.25">
      <c r="B19" s="36"/>
      <c r="C19" s="224" t="s">
        <v>48</v>
      </c>
      <c r="D19" s="224"/>
      <c r="E19" s="224"/>
      <c r="F19" s="224"/>
      <c r="G19" s="41">
        <f ca="1">ΟΙΚΟΔΟΜΙΚΑ!H21</f>
        <v>0</v>
      </c>
      <c r="H19" s="7"/>
      <c r="I19" s="27"/>
      <c r="J19" s="224" t="s">
        <v>48</v>
      </c>
      <c r="K19" s="224"/>
      <c r="L19" s="224"/>
      <c r="M19" s="224"/>
      <c r="N19" s="41">
        <f>ΠΡΑΣΙΝΟ!H10</f>
        <v>0</v>
      </c>
      <c r="O19" s="43"/>
      <c r="P19" s="41"/>
      <c r="Q19" s="7"/>
    </row>
    <row r="20" spans="2:17" x14ac:dyDescent="0.25">
      <c r="B20" s="33"/>
      <c r="C20" s="223" t="s">
        <v>45</v>
      </c>
      <c r="D20" s="223"/>
      <c r="E20" s="223"/>
      <c r="F20" s="223"/>
      <c r="G20" s="41">
        <f ca="1">ΟΙΚΟΔΟΜΙΚΑ!H22</f>
        <v>0</v>
      </c>
      <c r="H20" s="7"/>
      <c r="I20" s="27"/>
      <c r="J20" s="223" t="s">
        <v>45</v>
      </c>
      <c r="K20" s="223"/>
      <c r="L20" s="223"/>
      <c r="M20" s="223"/>
      <c r="N20" s="41">
        <f>ΠΡΑΣΙΝΟ!H11</f>
        <v>0</v>
      </c>
      <c r="O20" s="43"/>
      <c r="P20" s="41"/>
      <c r="Q20" s="9"/>
    </row>
    <row r="21" spans="2:17" ht="13.2" customHeight="1" x14ac:dyDescent="0.25">
      <c r="B21" s="33"/>
      <c r="C21" s="219" t="s">
        <v>42</v>
      </c>
      <c r="D21" s="219"/>
      <c r="E21" s="219"/>
      <c r="F21" s="219"/>
      <c r="G21" s="41">
        <f>ΟΙΚΟΔΟΜΙΚΑ!H23</f>
        <v>1100</v>
      </c>
      <c r="H21" s="23"/>
      <c r="I21" s="27"/>
      <c r="J21" s="219" t="s">
        <v>42</v>
      </c>
      <c r="K21" s="219"/>
      <c r="L21" s="219"/>
      <c r="M21" s="219"/>
      <c r="N21" s="41">
        <f>ΠΡΑΣΙΝΟ!H12</f>
        <v>0</v>
      </c>
      <c r="O21" s="43"/>
      <c r="P21" s="41"/>
      <c r="Q21" s="9"/>
    </row>
    <row r="22" spans="2:17" ht="13.2" customHeight="1" x14ac:dyDescent="0.25">
      <c r="B22" s="33"/>
      <c r="C22" s="97" t="s">
        <v>100</v>
      </c>
      <c r="D22" s="98"/>
      <c r="E22" s="98"/>
      <c r="F22" s="98"/>
      <c r="G22" s="41">
        <f>ΟΙΚΟΔΟΜΙΚΑ!H24</f>
        <v>0</v>
      </c>
      <c r="I22" s="31"/>
      <c r="J22" s="97" t="s">
        <v>100</v>
      </c>
      <c r="K22" s="97"/>
      <c r="L22" s="97"/>
      <c r="M22" s="97"/>
      <c r="N22" s="41">
        <f>'Η-Μ'!H24</f>
        <v>0</v>
      </c>
      <c r="O22" s="43"/>
      <c r="P22" s="41"/>
      <c r="Q22" s="9"/>
    </row>
    <row r="23" spans="2:17" ht="12.75" customHeight="1" x14ac:dyDescent="0.25">
      <c r="B23" s="33"/>
      <c r="C23" s="222" t="s">
        <v>47</v>
      </c>
      <c r="D23" s="222"/>
      <c r="E23" s="222"/>
      <c r="F23" s="222"/>
      <c r="G23" s="41">
        <f>ΟΙΚΟΔΟΜΙΚΑ!H25</f>
        <v>0</v>
      </c>
      <c r="I23" s="31"/>
      <c r="J23" s="222" t="s">
        <v>47</v>
      </c>
      <c r="K23" s="222"/>
      <c r="L23" s="222"/>
      <c r="M23" s="222"/>
      <c r="N23" s="41">
        <f>ΠΡΑΣΙΝΟ!H14</f>
        <v>0</v>
      </c>
      <c r="O23" s="43"/>
      <c r="P23" s="41"/>
      <c r="Q23" s="7"/>
    </row>
    <row r="24" spans="2:17" x14ac:dyDescent="0.25">
      <c r="B24" s="33"/>
      <c r="F24" s="9"/>
      <c r="G24" s="68">
        <f ca="1">SUM(G16:G23)</f>
        <v>3151100</v>
      </c>
      <c r="H24" s="9"/>
      <c r="I24" s="27"/>
      <c r="N24" s="68">
        <f>SUM(N16:N23)</f>
        <v>0</v>
      </c>
      <c r="O24" s="35"/>
      <c r="P24" s="9"/>
      <c r="Q24" s="9"/>
    </row>
    <row r="25" spans="2:17" x14ac:dyDescent="0.25">
      <c r="B25" s="74" t="s">
        <v>28</v>
      </c>
      <c r="C25" s="29" t="s">
        <v>44</v>
      </c>
      <c r="F25" s="7"/>
      <c r="G25" s="68"/>
      <c r="H25" s="9"/>
      <c r="I25" s="73" t="s">
        <v>31</v>
      </c>
      <c r="J25" s="29" t="s">
        <v>4</v>
      </c>
      <c r="N25" s="68"/>
      <c r="O25" s="35"/>
      <c r="P25" s="9"/>
      <c r="Q25" s="9"/>
    </row>
    <row r="26" spans="2:17" ht="12.75" customHeight="1" x14ac:dyDescent="0.25">
      <c r="B26" s="33"/>
      <c r="C26" s="221" t="s">
        <v>38</v>
      </c>
      <c r="D26" s="221"/>
      <c r="E26" s="221"/>
      <c r="F26" s="221"/>
      <c r="G26" s="41">
        <f>ΟΔΟΠΟΙΙΑ!H10</f>
        <v>264203.8</v>
      </c>
      <c r="H26" s="7"/>
      <c r="I26" s="27"/>
      <c r="J26" s="221" t="s">
        <v>38</v>
      </c>
      <c r="K26" s="221"/>
      <c r="L26" s="221"/>
      <c r="M26" s="221"/>
      <c r="N26" s="41">
        <f>ΜΕΛΕΤΕΣ!H10</f>
        <v>5000</v>
      </c>
      <c r="O26" s="43"/>
      <c r="P26" s="41"/>
      <c r="Q26" s="7"/>
    </row>
    <row r="27" spans="2:17" ht="12.75" customHeight="1" x14ac:dyDescent="0.25">
      <c r="B27" s="33"/>
      <c r="C27" s="217" t="s">
        <v>1</v>
      </c>
      <c r="D27" s="217"/>
      <c r="E27" s="217"/>
      <c r="F27" s="217"/>
      <c r="G27" s="41">
        <f>ΟΔΟΠΟΙΙΑ!H11</f>
        <v>0</v>
      </c>
      <c r="H27" s="7"/>
      <c r="I27" s="27"/>
      <c r="J27" s="217" t="s">
        <v>1</v>
      </c>
      <c r="K27" s="217"/>
      <c r="L27" s="217"/>
      <c r="M27" s="217"/>
      <c r="N27" s="41">
        <f>ΜΕΛΕΤΕΣ!H11</f>
        <v>0</v>
      </c>
      <c r="O27" s="43"/>
      <c r="P27" s="41"/>
      <c r="Q27" s="7"/>
    </row>
    <row r="28" spans="2:17" ht="12.75" customHeight="1" x14ac:dyDescent="0.25">
      <c r="B28" s="33"/>
      <c r="C28" s="220" t="s">
        <v>40</v>
      </c>
      <c r="D28" s="220"/>
      <c r="E28" s="220"/>
      <c r="F28" s="220"/>
      <c r="G28" s="41">
        <f>ΟΔΟΠΟΙΙΑ!H12</f>
        <v>0</v>
      </c>
      <c r="H28" s="7"/>
      <c r="I28" s="27"/>
      <c r="J28" s="220" t="s">
        <v>40</v>
      </c>
      <c r="K28" s="220"/>
      <c r="L28" s="220"/>
      <c r="M28" s="220"/>
      <c r="N28" s="41">
        <f>ΜΕΛΕΤΕΣ!H12</f>
        <v>0</v>
      </c>
      <c r="O28" s="43"/>
      <c r="P28" s="41"/>
      <c r="Q28" s="7"/>
    </row>
    <row r="29" spans="2:17" ht="12.75" customHeight="1" x14ac:dyDescent="0.25">
      <c r="B29" s="33"/>
      <c r="C29" s="224" t="s">
        <v>48</v>
      </c>
      <c r="D29" s="224"/>
      <c r="E29" s="224"/>
      <c r="F29" s="224"/>
      <c r="G29" s="41">
        <f ca="1">ΟΔΟΠΟΙΙΑ!H13+ΟΙΚΟΔΟΜΙΚΑ!H21</f>
        <v>412269</v>
      </c>
      <c r="H29" s="7"/>
      <c r="I29" s="27"/>
      <c r="J29" s="224" t="s">
        <v>48</v>
      </c>
      <c r="K29" s="224"/>
      <c r="L29" s="224"/>
      <c r="M29" s="224"/>
      <c r="N29" s="41">
        <f>ΜΕΛΕΤΕΣ!H13</f>
        <v>0</v>
      </c>
      <c r="O29" s="43"/>
      <c r="P29" s="41"/>
      <c r="Q29" s="7"/>
    </row>
    <row r="30" spans="2:17" x14ac:dyDescent="0.25">
      <c r="B30" s="33"/>
      <c r="C30" s="223" t="s">
        <v>45</v>
      </c>
      <c r="D30" s="223"/>
      <c r="E30" s="223"/>
      <c r="F30" s="223"/>
      <c r="G30" s="41">
        <f>ΟΔΟΠΟΙΙΑ!H14</f>
        <v>0</v>
      </c>
      <c r="H30" s="7"/>
      <c r="J30" s="223" t="s">
        <v>45</v>
      </c>
      <c r="K30" s="223"/>
      <c r="L30" s="223"/>
      <c r="M30" s="223"/>
      <c r="N30" s="41">
        <f>ΜΕΛΕΤΕΣ!H14</f>
        <v>387700.15</v>
      </c>
      <c r="O30" s="43"/>
      <c r="P30" s="41"/>
      <c r="Q30" s="9"/>
    </row>
    <row r="31" spans="2:17" ht="13.2" customHeight="1" x14ac:dyDescent="0.25">
      <c r="B31" s="33"/>
      <c r="C31" s="219" t="s">
        <v>42</v>
      </c>
      <c r="D31" s="219"/>
      <c r="E31" s="219"/>
      <c r="F31" s="219"/>
      <c r="G31" s="41">
        <f>ΟΔΟΠΟΙΙΑ!H15</f>
        <v>300</v>
      </c>
      <c r="J31" s="219" t="s">
        <v>42</v>
      </c>
      <c r="K31" s="219"/>
      <c r="L31" s="219"/>
      <c r="M31" s="219"/>
      <c r="N31" s="41">
        <f>ΜΕΛΕΤΕΣ!H15</f>
        <v>300</v>
      </c>
      <c r="O31" s="43"/>
      <c r="P31" s="41"/>
      <c r="Q31" s="9"/>
    </row>
    <row r="32" spans="2:17" ht="13.2" customHeight="1" x14ac:dyDescent="0.25">
      <c r="B32" s="33"/>
      <c r="C32" s="97" t="s">
        <v>100</v>
      </c>
      <c r="D32" s="98"/>
      <c r="E32" s="98"/>
      <c r="F32" s="98"/>
      <c r="G32" s="41">
        <f>ΟΔΟΠΟΙΙΑ!H16</f>
        <v>0</v>
      </c>
      <c r="I32" s="31"/>
      <c r="J32" s="97" t="s">
        <v>100</v>
      </c>
      <c r="K32" s="97"/>
      <c r="L32" s="97"/>
      <c r="M32" s="97"/>
      <c r="N32" s="41">
        <f>'Η-Μ'!H34</f>
        <v>0</v>
      </c>
      <c r="O32" s="43"/>
      <c r="P32" s="41"/>
      <c r="Q32" s="9"/>
    </row>
    <row r="33" spans="2:20" ht="12.75" customHeight="1" x14ac:dyDescent="0.25">
      <c r="B33" s="33"/>
      <c r="C33" s="222" t="s">
        <v>47</v>
      </c>
      <c r="D33" s="222"/>
      <c r="E33" s="222"/>
      <c r="F33" s="222"/>
      <c r="G33" s="41">
        <f>ΟΔΟΠΟΙΙΑ!H17</f>
        <v>0</v>
      </c>
      <c r="I33" s="31"/>
      <c r="J33" s="222" t="s">
        <v>47</v>
      </c>
      <c r="K33" s="222"/>
      <c r="L33" s="222"/>
      <c r="M33" s="222"/>
      <c r="N33" s="41">
        <f>ΜΕΛΕΤΕΣ!H17</f>
        <v>0</v>
      </c>
      <c r="O33" s="43"/>
      <c r="P33" s="41"/>
      <c r="Q33" s="7"/>
    </row>
    <row r="34" spans="2:20" x14ac:dyDescent="0.25">
      <c r="B34" s="33"/>
      <c r="F34" s="9"/>
      <c r="G34" s="68">
        <f ca="1">SUM(G26:G33)</f>
        <v>676772.8</v>
      </c>
      <c r="H34" s="9"/>
      <c r="N34" s="68">
        <f>SUM(N26:N33)</f>
        <v>393000.15</v>
      </c>
      <c r="O34" s="35"/>
      <c r="P34" s="9"/>
      <c r="Q34" s="9"/>
    </row>
    <row r="35" spans="2:20" x14ac:dyDescent="0.25">
      <c r="B35" s="74" t="s">
        <v>29</v>
      </c>
      <c r="C35" s="218" t="s">
        <v>34</v>
      </c>
      <c r="D35" s="218"/>
      <c r="E35" s="218"/>
      <c r="F35" s="7"/>
      <c r="G35" s="42"/>
      <c r="H35" s="7"/>
      <c r="I35" s="73" t="s">
        <v>32</v>
      </c>
      <c r="J35" s="218" t="s">
        <v>5</v>
      </c>
      <c r="K35" s="218"/>
      <c r="N35" s="41"/>
      <c r="O35" s="43"/>
      <c r="P35" s="41"/>
      <c r="Q35" s="7"/>
    </row>
    <row r="36" spans="2:20" ht="12.75" customHeight="1" x14ac:dyDescent="0.25">
      <c r="B36" s="33"/>
      <c r="C36" s="221" t="s">
        <v>38</v>
      </c>
      <c r="D36" s="221"/>
      <c r="E36" s="221"/>
      <c r="F36" s="221"/>
      <c r="G36" s="41">
        <f>ΑΠΟΧΕΤΕΥΣΗ!H10</f>
        <v>0</v>
      </c>
      <c r="H36" s="7"/>
      <c r="J36" s="221" t="s">
        <v>38</v>
      </c>
      <c r="K36" s="221"/>
      <c r="L36" s="221"/>
      <c r="M36" s="221"/>
      <c r="N36" s="41">
        <f>ΠΟΛΕΟΔΟΜΙΚΑ!H7</f>
        <v>37200</v>
      </c>
      <c r="O36" s="43"/>
      <c r="P36" s="41"/>
      <c r="Q36" s="7"/>
    </row>
    <row r="37" spans="2:20" ht="12.75" customHeight="1" x14ac:dyDescent="0.25">
      <c r="B37" s="33"/>
      <c r="C37" s="217" t="s">
        <v>1</v>
      </c>
      <c r="D37" s="217"/>
      <c r="E37" s="217"/>
      <c r="F37" s="217"/>
      <c r="G37" s="41">
        <f>ΑΠΟΧΕΤΕΥΣΗ!H11</f>
        <v>0</v>
      </c>
      <c r="H37" s="7"/>
      <c r="J37" s="217" t="s">
        <v>1</v>
      </c>
      <c r="K37" s="217"/>
      <c r="L37" s="217"/>
      <c r="M37" s="217"/>
      <c r="N37" s="41">
        <f>ΠΟΛΕΟΔΟΜΙΚΑ!H8</f>
        <v>0</v>
      </c>
      <c r="O37" s="43"/>
      <c r="P37" s="41"/>
      <c r="Q37" s="7"/>
    </row>
    <row r="38" spans="2:20" ht="12.75" customHeight="1" x14ac:dyDescent="0.25">
      <c r="B38" s="33"/>
      <c r="C38" s="220" t="s">
        <v>40</v>
      </c>
      <c r="D38" s="220"/>
      <c r="E38" s="220"/>
      <c r="F38" s="220"/>
      <c r="G38" s="41">
        <f>ΑΠΟΧΕΤΕΥΣΗ!H12</f>
        <v>0</v>
      </c>
      <c r="H38" s="7"/>
      <c r="J38" s="220" t="s">
        <v>40</v>
      </c>
      <c r="K38" s="220"/>
      <c r="L38" s="220"/>
      <c r="M38" s="220"/>
      <c r="N38" s="41">
        <f>ΠΟΛΕΟΔΟΜΙΚΑ!H9</f>
        <v>0</v>
      </c>
      <c r="O38" s="43"/>
      <c r="P38" s="41"/>
      <c r="Q38" s="7"/>
    </row>
    <row r="39" spans="2:20" x14ac:dyDescent="0.25">
      <c r="B39" s="33"/>
      <c r="C39" s="224" t="s">
        <v>48</v>
      </c>
      <c r="D39" s="224"/>
      <c r="E39" s="224"/>
      <c r="F39" s="224"/>
      <c r="G39" s="41">
        <f>ΑΠΟΧΕΤΕΥΣΗ!H13</f>
        <v>0</v>
      </c>
      <c r="H39" s="7"/>
      <c r="J39" s="224" t="s">
        <v>48</v>
      </c>
      <c r="K39" s="224"/>
      <c r="L39" s="224"/>
      <c r="M39" s="224"/>
      <c r="N39" s="41">
        <f>ΠΟΛΕΟΔΟΜΙΚΑ!H10</f>
        <v>0</v>
      </c>
      <c r="O39" s="43"/>
      <c r="P39" s="41"/>
      <c r="Q39" s="7"/>
    </row>
    <row r="40" spans="2:20" ht="13.5" customHeight="1" x14ac:dyDescent="0.25">
      <c r="B40" s="33"/>
      <c r="C40" s="223" t="s">
        <v>45</v>
      </c>
      <c r="D40" s="223"/>
      <c r="E40" s="223"/>
      <c r="F40" s="223"/>
      <c r="G40" s="41">
        <f>ΑΠΟΧΕΤΕΥΣΗ!H14</f>
        <v>0</v>
      </c>
      <c r="J40" s="223" t="s">
        <v>45</v>
      </c>
      <c r="K40" s="223"/>
      <c r="L40" s="223"/>
      <c r="M40" s="223"/>
      <c r="N40" s="41">
        <f>ΠΟΛΕΟΔΟΜΙΚΑ!H11</f>
        <v>0</v>
      </c>
      <c r="O40" s="43"/>
      <c r="P40" s="41"/>
      <c r="Q40" s="9"/>
    </row>
    <row r="41" spans="2:20" ht="13.5" customHeight="1" x14ac:dyDescent="0.25">
      <c r="B41" s="33"/>
      <c r="C41" s="219" t="s">
        <v>42</v>
      </c>
      <c r="D41" s="219"/>
      <c r="E41" s="219"/>
      <c r="F41" s="219"/>
      <c r="G41" s="41">
        <f>ΑΠΟΧΕΤΕΥΣΗ!H15</f>
        <v>400</v>
      </c>
      <c r="J41" s="219" t="s">
        <v>42</v>
      </c>
      <c r="K41" s="219"/>
      <c r="L41" s="219"/>
      <c r="M41" s="219"/>
      <c r="N41" s="41">
        <f>ΠΟΛΕΟΔΟΜΙΚΑ!H12</f>
        <v>1000</v>
      </c>
      <c r="O41" s="43"/>
      <c r="P41" s="41"/>
      <c r="Q41" s="73"/>
    </row>
    <row r="42" spans="2:20" ht="13.5" customHeight="1" x14ac:dyDescent="0.25">
      <c r="B42" s="33"/>
      <c r="C42" s="97" t="s">
        <v>100</v>
      </c>
      <c r="D42" s="98"/>
      <c r="E42" s="98"/>
      <c r="F42" s="98"/>
      <c r="G42" s="41">
        <f>ΣΥΝΕΧΙΖΟΜΕΝΑ!K65</f>
        <v>0</v>
      </c>
      <c r="I42" s="31"/>
      <c r="J42" s="97" t="s">
        <v>100</v>
      </c>
      <c r="K42" s="97"/>
      <c r="L42" s="97"/>
      <c r="M42" s="97"/>
      <c r="N42" s="41">
        <f>'Η-Μ'!H44</f>
        <v>0</v>
      </c>
      <c r="O42" s="43"/>
      <c r="P42" s="41"/>
      <c r="Q42" s="9"/>
    </row>
    <row r="43" spans="2:20" ht="12.75" customHeight="1" x14ac:dyDescent="0.25">
      <c r="B43" s="33"/>
      <c r="C43" s="222" t="s">
        <v>47</v>
      </c>
      <c r="D43" s="222"/>
      <c r="E43" s="222"/>
      <c r="F43" s="222"/>
      <c r="G43" s="41">
        <f>ΑΠΟΧΕΤΕΥΣΗ!H16</f>
        <v>0</v>
      </c>
      <c r="I43" s="31"/>
      <c r="J43" s="222" t="s">
        <v>47</v>
      </c>
      <c r="K43" s="222"/>
      <c r="L43" s="222"/>
      <c r="M43" s="222"/>
      <c r="N43" s="41">
        <f>ΠΟΛΕΟΔΟΜΙΚΑ!H14</f>
        <v>0</v>
      </c>
      <c r="O43" s="43"/>
      <c r="P43" s="41"/>
      <c r="Q43" s="10"/>
    </row>
    <row r="44" spans="2:20" ht="13.5" customHeight="1" x14ac:dyDescent="0.25">
      <c r="B44" s="33"/>
      <c r="C44" s="10"/>
      <c r="D44" s="10"/>
      <c r="E44" s="10"/>
      <c r="F44" s="10"/>
      <c r="G44" s="68">
        <f>SUM(G36:G43)</f>
        <v>400</v>
      </c>
      <c r="H44" s="9"/>
      <c r="J44" s="10"/>
      <c r="K44" s="10"/>
      <c r="L44" s="10"/>
      <c r="M44" s="10"/>
      <c r="N44" s="68">
        <f>SUM(N36:N43)</f>
        <v>38200</v>
      </c>
      <c r="O44" s="35"/>
      <c r="P44" s="9"/>
      <c r="Q44" s="9"/>
    </row>
    <row r="45" spans="2:20" ht="13.5" customHeight="1" thickBot="1" x14ac:dyDescent="0.3">
      <c r="B45" s="37"/>
      <c r="C45" s="38"/>
      <c r="D45" s="38"/>
      <c r="E45" s="38"/>
      <c r="F45" s="38"/>
      <c r="G45" s="46"/>
      <c r="H45" s="38"/>
      <c r="I45" s="38"/>
      <c r="J45" s="38"/>
      <c r="K45" s="38"/>
      <c r="L45" s="38"/>
      <c r="M45" s="38"/>
      <c r="N45" s="47"/>
      <c r="O45" s="39"/>
      <c r="P45" s="9"/>
      <c r="Q45" s="73"/>
      <c r="R45" s="116"/>
      <c r="T45" s="71"/>
    </row>
    <row r="46" spans="2:20" ht="9.6" customHeight="1" x14ac:dyDescent="0.25">
      <c r="F46" s="26"/>
      <c r="G46" s="26"/>
      <c r="R46" s="57"/>
    </row>
    <row r="47" spans="2:20" ht="15.6" x14ac:dyDescent="0.3">
      <c r="G47" s="8"/>
      <c r="I47" s="232" t="s">
        <v>43</v>
      </c>
      <c r="J47" s="232"/>
      <c r="K47" s="232"/>
      <c r="L47" s="232"/>
      <c r="M47" s="232"/>
      <c r="N47" s="232"/>
      <c r="O47" s="232"/>
      <c r="R47" s="57"/>
      <c r="T47" s="71"/>
    </row>
    <row r="48" spans="2:20" ht="15" customHeight="1" x14ac:dyDescent="0.3">
      <c r="I48" s="235" t="s">
        <v>38</v>
      </c>
      <c r="J48" s="235"/>
      <c r="K48" s="235"/>
      <c r="L48" s="235"/>
      <c r="M48" s="235"/>
      <c r="N48" s="233">
        <f>SUM(G5,G16,G26,G36,N5,N16,N26,N36)</f>
        <v>627991.86</v>
      </c>
      <c r="O48" s="233"/>
      <c r="Q48" s="241"/>
      <c r="R48" s="241"/>
    </row>
    <row r="49" spans="2:22" ht="15" customHeight="1" x14ac:dyDescent="0.25">
      <c r="B49" s="8"/>
      <c r="I49" s="248" t="s">
        <v>1</v>
      </c>
      <c r="J49" s="248"/>
      <c r="K49" s="248"/>
      <c r="L49" s="248"/>
      <c r="M49" s="248"/>
      <c r="N49" s="233">
        <f t="shared" ref="N49:N53" si="0">SUM(G6,G17,G27,G37,N6,N17,N27,N37)</f>
        <v>3150000</v>
      </c>
      <c r="O49" s="233"/>
      <c r="R49" s="57"/>
      <c r="T49" s="71"/>
    </row>
    <row r="50" spans="2:22" ht="15" customHeight="1" x14ac:dyDescent="0.25">
      <c r="I50" s="249" t="s">
        <v>40</v>
      </c>
      <c r="J50" s="249"/>
      <c r="K50" s="249"/>
      <c r="L50" s="249"/>
      <c r="M50" s="249"/>
      <c r="N50" s="233">
        <f>SUM(G7,G18,G28,G38,N7,N18,N28,N38)</f>
        <v>9626.76</v>
      </c>
      <c r="O50" s="233"/>
      <c r="Q50" s="56"/>
      <c r="R50" s="57"/>
      <c r="S50" s="237"/>
      <c r="T50" s="237"/>
      <c r="U50" s="71"/>
      <c r="V50" s="71"/>
    </row>
    <row r="51" spans="2:22" ht="15" customHeight="1" x14ac:dyDescent="0.25">
      <c r="I51" s="246" t="s">
        <v>48</v>
      </c>
      <c r="J51" s="246"/>
      <c r="K51" s="246"/>
      <c r="L51" s="246"/>
      <c r="M51" s="246"/>
      <c r="N51" s="233">
        <f t="shared" ca="1" si="0"/>
        <v>1010002.04</v>
      </c>
      <c r="O51" s="233"/>
      <c r="Q51" s="58"/>
      <c r="R51" s="57"/>
      <c r="S51" s="237"/>
      <c r="T51" s="237"/>
      <c r="U51" s="71"/>
      <c r="V51" s="71"/>
    </row>
    <row r="52" spans="2:22" ht="15" customHeight="1" x14ac:dyDescent="0.25">
      <c r="I52" s="247" t="s">
        <v>45</v>
      </c>
      <c r="J52" s="247"/>
      <c r="K52" s="247"/>
      <c r="L52" s="247"/>
      <c r="M52" s="247"/>
      <c r="N52" s="233">
        <f t="shared" ca="1" si="0"/>
        <v>637861.17000000004</v>
      </c>
      <c r="O52" s="233"/>
      <c r="Q52" s="72"/>
      <c r="R52" s="58"/>
      <c r="S52" s="237"/>
      <c r="T52" s="237"/>
      <c r="U52" s="71"/>
      <c r="V52" s="71"/>
    </row>
    <row r="53" spans="2:22" ht="15" customHeight="1" x14ac:dyDescent="0.25">
      <c r="I53" s="245" t="s">
        <v>42</v>
      </c>
      <c r="J53" s="245"/>
      <c r="K53" s="245"/>
      <c r="L53" s="245"/>
      <c r="M53" s="245"/>
      <c r="N53" s="233">
        <f t="shared" si="0"/>
        <v>50478.21</v>
      </c>
      <c r="O53" s="233"/>
      <c r="Q53" s="72"/>
      <c r="R53" s="58"/>
      <c r="S53" s="70"/>
      <c r="T53" s="70"/>
      <c r="U53" s="71"/>
      <c r="V53" s="71"/>
    </row>
    <row r="54" spans="2:22" ht="15" customHeight="1" x14ac:dyDescent="0.25">
      <c r="I54" s="145" t="s">
        <v>100</v>
      </c>
      <c r="J54" s="97"/>
      <c r="K54" s="97"/>
      <c r="L54" s="97"/>
      <c r="M54" s="97"/>
      <c r="N54" s="233">
        <f>G11+G32+N11+G22+N22+N42+G42+N32</f>
        <v>0</v>
      </c>
      <c r="O54" s="233"/>
      <c r="Q54" s="72"/>
      <c r="R54" s="58"/>
      <c r="S54" s="70"/>
      <c r="T54" s="70"/>
      <c r="U54" s="71"/>
      <c r="V54" s="71"/>
    </row>
    <row r="55" spans="2:22" s="10" customFormat="1" ht="13.8" x14ac:dyDescent="0.25">
      <c r="C55"/>
      <c r="D55"/>
      <c r="E55"/>
      <c r="F55"/>
      <c r="G55"/>
      <c r="H55" s="23"/>
      <c r="I55" s="238" t="s">
        <v>47</v>
      </c>
      <c r="J55" s="238"/>
      <c r="K55" s="238"/>
      <c r="L55" s="238"/>
      <c r="M55" s="238"/>
      <c r="N55" s="233">
        <f>SUM(G12,G23,G33,G43,N12,N23,N33,N43)</f>
        <v>0</v>
      </c>
      <c r="O55" s="233"/>
    </row>
    <row r="56" spans="2:22" ht="18.600000000000001" customHeight="1" x14ac:dyDescent="0.3">
      <c r="C56" s="30"/>
      <c r="D56" s="30"/>
      <c r="I56" s="234" t="s">
        <v>159</v>
      </c>
      <c r="J56" s="234"/>
      <c r="K56" s="234"/>
      <c r="L56" s="234"/>
      <c r="M56" s="234"/>
      <c r="N56" s="241">
        <f ca="1">SUM(N48:O55)</f>
        <v>5485960.04</v>
      </c>
      <c r="O56" s="241"/>
      <c r="Q56" s="118">
        <f>SUM(ΣΥΝΕΧΙΖΟΜΕΝΑ!K26)+ΟΙΚΟΔΟΜΙΚΑ!I17+ΟΔΟΠΟΙΙΑ!I9+ΑΠΟΧΕΤΕΥΣΗ!I8+'Η-Μ'!I6+ΠΡΑΣΙΝΟ!I6+ΜΕΛΕΤΕΣ!I9+ΠΟΛΕΟΔΟΜΙΚΑ!I6</f>
        <v>5485960.04</v>
      </c>
      <c r="R56" s="119">
        <f ca="1">N56-Q56</f>
        <v>0</v>
      </c>
      <c r="S56" s="237"/>
      <c r="T56" s="237"/>
      <c r="V56" s="71"/>
    </row>
    <row r="57" spans="2:22" ht="18.600000000000001" customHeight="1" x14ac:dyDescent="0.3">
      <c r="C57" s="30"/>
      <c r="D57" s="30"/>
      <c r="G57" s="10"/>
      <c r="I57" s="195" t="s">
        <v>158</v>
      </c>
      <c r="J57" s="194"/>
      <c r="K57" s="194"/>
      <c r="L57" s="194"/>
      <c r="M57" s="194" t="s">
        <v>160</v>
      </c>
      <c r="N57" s="243">
        <v>10458463.800000001</v>
      </c>
      <c r="O57" s="244"/>
      <c r="Q57" s="118"/>
      <c r="R57" s="119"/>
      <c r="S57" s="70"/>
      <c r="T57" s="70"/>
      <c r="V57" s="71"/>
    </row>
    <row r="58" spans="2:22" x14ac:dyDescent="0.25">
      <c r="F58" s="8"/>
      <c r="G58" s="8"/>
      <c r="I58" s="31"/>
      <c r="K58" s="26"/>
      <c r="N58" s="239"/>
      <c r="O58" s="240"/>
      <c r="Q58" s="72"/>
      <c r="R58" s="57"/>
      <c r="S58" s="237"/>
      <c r="T58" s="237"/>
      <c r="U58" s="71"/>
      <c r="V58" s="71"/>
    </row>
    <row r="59" spans="2:22" ht="13.8" x14ac:dyDescent="0.25">
      <c r="C59" s="231"/>
      <c r="D59" s="231"/>
      <c r="E59" s="231"/>
      <c r="F59" s="69"/>
      <c r="G59" s="69"/>
      <c r="H59" s="236"/>
      <c r="I59" s="236"/>
      <c r="K59" s="51"/>
      <c r="R59" s="71"/>
      <c r="S59" s="242"/>
      <c r="T59" s="242"/>
    </row>
    <row r="60" spans="2:22" x14ac:dyDescent="0.25">
      <c r="F60" s="26"/>
      <c r="G60" s="26"/>
      <c r="I60" s="26"/>
      <c r="K60" s="51"/>
      <c r="N60" t="s">
        <v>24</v>
      </c>
      <c r="R60" s="71"/>
    </row>
    <row r="61" spans="2:22" x14ac:dyDescent="0.25">
      <c r="J61" s="52"/>
      <c r="K61" s="18"/>
    </row>
    <row r="62" spans="2:22" x14ac:dyDescent="0.25">
      <c r="K62" s="18"/>
    </row>
    <row r="63" spans="2:22" x14ac:dyDescent="0.25">
      <c r="K63" s="8"/>
    </row>
  </sheetData>
  <sheetProtection selectLockedCells="1" selectUnlockedCells="1"/>
  <mergeCells count="91">
    <mergeCell ref="Q48:R48"/>
    <mergeCell ref="J36:M36"/>
    <mergeCell ref="N50:O50"/>
    <mergeCell ref="N49:O49"/>
    <mergeCell ref="I49:M49"/>
    <mergeCell ref="J39:M39"/>
    <mergeCell ref="J41:M41"/>
    <mergeCell ref="I50:M50"/>
    <mergeCell ref="S50:T50"/>
    <mergeCell ref="N53:O53"/>
    <mergeCell ref="S51:T51"/>
    <mergeCell ref="I53:M53"/>
    <mergeCell ref="I51:M51"/>
    <mergeCell ref="N51:O51"/>
    <mergeCell ref="S52:T52"/>
    <mergeCell ref="I52:M52"/>
    <mergeCell ref="H59:I59"/>
    <mergeCell ref="S58:T58"/>
    <mergeCell ref="S56:T56"/>
    <mergeCell ref="N52:O52"/>
    <mergeCell ref="I55:M55"/>
    <mergeCell ref="N58:O58"/>
    <mergeCell ref="N56:O56"/>
    <mergeCell ref="N54:O54"/>
    <mergeCell ref="N55:O55"/>
    <mergeCell ref="S59:T59"/>
    <mergeCell ref="N57:O57"/>
    <mergeCell ref="C20:F20"/>
    <mergeCell ref="C59:E59"/>
    <mergeCell ref="C40:F40"/>
    <mergeCell ref="J38:M38"/>
    <mergeCell ref="J43:M43"/>
    <mergeCell ref="J40:M40"/>
    <mergeCell ref="I47:O47"/>
    <mergeCell ref="N48:O48"/>
    <mergeCell ref="C43:F43"/>
    <mergeCell ref="C41:F41"/>
    <mergeCell ref="C38:F38"/>
    <mergeCell ref="C39:F39"/>
    <mergeCell ref="I56:M56"/>
    <mergeCell ref="J35:K35"/>
    <mergeCell ref="I48:M48"/>
    <mergeCell ref="J37:M37"/>
    <mergeCell ref="J7:M7"/>
    <mergeCell ref="C7:F7"/>
    <mergeCell ref="C8:F8"/>
    <mergeCell ref="C10:F10"/>
    <mergeCell ref="J19:M19"/>
    <mergeCell ref="C19:F19"/>
    <mergeCell ref="J9:M9"/>
    <mergeCell ref="C12:F12"/>
    <mergeCell ref="C16:F16"/>
    <mergeCell ref="J8:M8"/>
    <mergeCell ref="J18:M18"/>
    <mergeCell ref="A1:N1"/>
    <mergeCell ref="J4:L4"/>
    <mergeCell ref="J5:M5"/>
    <mergeCell ref="C5:F5"/>
    <mergeCell ref="B2:O2"/>
    <mergeCell ref="J6:M6"/>
    <mergeCell ref="C6:F6"/>
    <mergeCell ref="J31:M31"/>
    <mergeCell ref="J15:K15"/>
    <mergeCell ref="J16:M16"/>
    <mergeCell ref="J23:M23"/>
    <mergeCell ref="J27:M27"/>
    <mergeCell ref="J17:M17"/>
    <mergeCell ref="C29:F29"/>
    <mergeCell ref="C30:F30"/>
    <mergeCell ref="C26:F26"/>
    <mergeCell ref="C21:F21"/>
    <mergeCell ref="C27:F27"/>
    <mergeCell ref="C9:F9"/>
    <mergeCell ref="J12:M12"/>
    <mergeCell ref="J10:M10"/>
    <mergeCell ref="C37:F37"/>
    <mergeCell ref="C35:E35"/>
    <mergeCell ref="J21:M21"/>
    <mergeCell ref="C17:F17"/>
    <mergeCell ref="C18:F18"/>
    <mergeCell ref="C36:F36"/>
    <mergeCell ref="C31:F31"/>
    <mergeCell ref="C33:F33"/>
    <mergeCell ref="C23:F23"/>
    <mergeCell ref="J33:M33"/>
    <mergeCell ref="J30:M30"/>
    <mergeCell ref="J20:M20"/>
    <mergeCell ref="J29:M29"/>
    <mergeCell ref="C28:F28"/>
    <mergeCell ref="J28:M28"/>
    <mergeCell ref="J26:M26"/>
  </mergeCells>
  <phoneticPr fontId="0" type="noConversion"/>
  <pageMargins left="0.35433070866141736" right="0.35433070866141736" top="0.70866141732283472" bottom="0.23622047244094491" header="0.51181102362204722" footer="0.27559055118110237"/>
  <pageSetup paperSize="9" scale="72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S62"/>
  <sheetViews>
    <sheetView tabSelected="1" view="pageBreakPreview" topLeftCell="A20" zoomScaleNormal="110" zoomScaleSheetLayoutView="100" workbookViewId="0">
      <selection activeCell="B32" sqref="B32"/>
    </sheetView>
  </sheetViews>
  <sheetFormatPr defaultColWidth="8.88671875" defaultRowHeight="11.4" x14ac:dyDescent="0.2"/>
  <cols>
    <col min="1" max="1" width="3.109375" style="10" customWidth="1"/>
    <col min="2" max="2" width="17.109375" style="10" customWidth="1"/>
    <col min="3" max="3" width="13.44140625" style="10" customWidth="1"/>
    <col min="4" max="4" width="9.44140625" style="10" customWidth="1"/>
    <col min="5" max="5" width="6" style="10" customWidth="1"/>
    <col min="6" max="6" width="5.44140625" style="10" customWidth="1"/>
    <col min="7" max="7" width="36" style="10" customWidth="1"/>
    <col min="8" max="8" width="17.33203125" style="10" customWidth="1"/>
    <col min="9" max="9" width="13.5546875" style="10" hidden="1" customWidth="1"/>
    <col min="10" max="10" width="13.44140625" style="10" hidden="1" customWidth="1"/>
    <col min="11" max="11" width="18" style="10" customWidth="1"/>
    <col min="12" max="12" width="6.5546875" style="10" customWidth="1"/>
    <col min="13" max="13" width="7.33203125" style="10" customWidth="1"/>
    <col min="14" max="14" width="10.6640625" style="10" customWidth="1"/>
    <col min="15" max="15" width="17.6640625" style="10" customWidth="1"/>
    <col min="16" max="16" width="21.109375" style="10" customWidth="1"/>
    <col min="17" max="17" width="17.88671875" style="10" customWidth="1"/>
    <col min="18" max="18" width="16.33203125" style="10" customWidth="1"/>
    <col min="19" max="19" width="14" style="10" customWidth="1"/>
    <col min="20" max="20" width="9.6640625" style="10" bestFit="1" customWidth="1"/>
    <col min="21" max="16384" width="8.88671875" style="10"/>
  </cols>
  <sheetData>
    <row r="1" spans="1:19" ht="13.8" x14ac:dyDescent="0.25">
      <c r="A1" s="108"/>
      <c r="C1" s="289" t="s">
        <v>74</v>
      </c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</row>
    <row r="2" spans="1:19" s="13" customFormat="1" ht="34.35" customHeight="1" x14ac:dyDescent="0.2">
      <c r="A2" s="130" t="s">
        <v>7</v>
      </c>
      <c r="B2" s="63" t="s">
        <v>218</v>
      </c>
      <c r="C2" s="307" t="s">
        <v>8</v>
      </c>
      <c r="D2" s="307"/>
      <c r="E2" s="307"/>
      <c r="F2" s="307"/>
      <c r="G2" s="307"/>
      <c r="H2" s="63" t="s">
        <v>63</v>
      </c>
      <c r="I2" s="63" t="s">
        <v>23</v>
      </c>
      <c r="J2" s="63" t="s">
        <v>9</v>
      </c>
      <c r="K2" s="63" t="s">
        <v>137</v>
      </c>
      <c r="L2" s="307" t="s">
        <v>10</v>
      </c>
      <c r="M2" s="307"/>
      <c r="N2" s="63" t="s">
        <v>11</v>
      </c>
      <c r="O2" s="63" t="s">
        <v>12</v>
      </c>
      <c r="P2" s="63" t="s">
        <v>13</v>
      </c>
      <c r="Q2" s="63" t="s">
        <v>72</v>
      </c>
      <c r="R2" s="63" t="s">
        <v>217</v>
      </c>
      <c r="S2" s="63" t="s">
        <v>152</v>
      </c>
    </row>
    <row r="3" spans="1:19" s="13" customFormat="1" ht="32.25" customHeight="1" x14ac:dyDescent="0.2">
      <c r="A3" s="138">
        <v>1</v>
      </c>
      <c r="B3" s="201" t="s">
        <v>161</v>
      </c>
      <c r="C3" s="308" t="s">
        <v>94</v>
      </c>
      <c r="D3" s="309"/>
      <c r="E3" s="309"/>
      <c r="F3" s="309"/>
      <c r="G3" s="310"/>
      <c r="H3" s="28">
        <v>531082.9</v>
      </c>
      <c r="I3" s="63"/>
      <c r="J3" s="63"/>
      <c r="K3" s="114">
        <v>94232.61</v>
      </c>
      <c r="L3" s="291" t="s">
        <v>126</v>
      </c>
      <c r="M3" s="291"/>
      <c r="N3" s="182" t="s">
        <v>97</v>
      </c>
      <c r="O3" s="131" t="s">
        <v>81</v>
      </c>
      <c r="P3" s="106" t="s">
        <v>45</v>
      </c>
      <c r="Q3" s="156" t="s">
        <v>119</v>
      </c>
      <c r="R3" s="191" t="s">
        <v>208</v>
      </c>
      <c r="S3" s="132" t="s">
        <v>153</v>
      </c>
    </row>
    <row r="4" spans="1:19" s="13" customFormat="1" ht="47.25" customHeight="1" x14ac:dyDescent="0.2">
      <c r="A4" s="173">
        <v>2</v>
      </c>
      <c r="B4" s="204" t="s">
        <v>162</v>
      </c>
      <c r="C4" s="305" t="s">
        <v>69</v>
      </c>
      <c r="D4" s="306"/>
      <c r="E4" s="306"/>
      <c r="F4" s="306"/>
      <c r="G4" s="306"/>
      <c r="H4" s="28">
        <v>509000</v>
      </c>
      <c r="I4" s="63"/>
      <c r="J4" s="63"/>
      <c r="K4" s="114">
        <v>104160</v>
      </c>
      <c r="L4" s="291" t="s">
        <v>108</v>
      </c>
      <c r="M4" s="311"/>
      <c r="N4" s="182" t="s">
        <v>129</v>
      </c>
      <c r="O4" s="135" t="s">
        <v>109</v>
      </c>
      <c r="P4" s="106" t="s">
        <v>45</v>
      </c>
      <c r="Q4" s="156" t="s">
        <v>71</v>
      </c>
      <c r="R4" s="191" t="s">
        <v>209</v>
      </c>
      <c r="S4" s="134" t="s">
        <v>154</v>
      </c>
    </row>
    <row r="5" spans="1:19" s="13" customFormat="1" ht="23.25" customHeight="1" x14ac:dyDescent="0.2">
      <c r="A5" s="302">
        <v>3</v>
      </c>
      <c r="B5" s="264" t="s">
        <v>163</v>
      </c>
      <c r="C5" s="305" t="s">
        <v>77</v>
      </c>
      <c r="D5" s="306"/>
      <c r="E5" s="306"/>
      <c r="F5" s="306"/>
      <c r="G5" s="306"/>
      <c r="H5" s="290">
        <v>913000</v>
      </c>
      <c r="I5" s="127"/>
      <c r="J5" s="127"/>
      <c r="K5" s="295">
        <v>16402.22</v>
      </c>
      <c r="L5" s="291" t="s">
        <v>98</v>
      </c>
      <c r="M5" s="291"/>
      <c r="N5" s="292" t="s">
        <v>66</v>
      </c>
      <c r="O5" s="266" t="s">
        <v>80</v>
      </c>
      <c r="P5" s="296" t="s">
        <v>38</v>
      </c>
      <c r="Q5" s="296"/>
      <c r="R5" s="299" t="s">
        <v>76</v>
      </c>
      <c r="S5" s="264" t="s">
        <v>153</v>
      </c>
    </row>
    <row r="6" spans="1:19" s="13" customFormat="1" ht="12" customHeight="1" x14ac:dyDescent="0.2">
      <c r="A6" s="303"/>
      <c r="B6" s="312"/>
      <c r="C6" s="305"/>
      <c r="D6" s="306"/>
      <c r="E6" s="306"/>
      <c r="F6" s="306"/>
      <c r="G6" s="306"/>
      <c r="H6" s="290"/>
      <c r="I6" s="127"/>
      <c r="J6" s="127"/>
      <c r="K6" s="295"/>
      <c r="L6" s="291"/>
      <c r="M6" s="291"/>
      <c r="N6" s="292"/>
      <c r="O6" s="274"/>
      <c r="P6" s="297"/>
      <c r="Q6" s="297"/>
      <c r="R6" s="300"/>
      <c r="S6" s="267"/>
    </row>
    <row r="7" spans="1:19" s="13" customFormat="1" ht="3.75" hidden="1" customHeight="1" x14ac:dyDescent="0.2">
      <c r="A7" s="304"/>
      <c r="B7" s="265"/>
      <c r="C7" s="306"/>
      <c r="D7" s="306"/>
      <c r="E7" s="306"/>
      <c r="F7" s="306"/>
      <c r="G7" s="306"/>
      <c r="H7" s="290"/>
      <c r="I7" s="127"/>
      <c r="J7" s="127"/>
      <c r="K7" s="295"/>
      <c r="L7" s="291"/>
      <c r="M7" s="291"/>
      <c r="N7" s="293"/>
      <c r="O7" s="294"/>
      <c r="P7" s="298"/>
      <c r="Q7" s="298"/>
      <c r="R7" s="301"/>
      <c r="S7" s="105" t="s">
        <v>153</v>
      </c>
    </row>
    <row r="8" spans="1:19" s="13" customFormat="1" ht="36" customHeight="1" x14ac:dyDescent="0.2">
      <c r="A8" s="138">
        <v>4</v>
      </c>
      <c r="B8" s="120" t="s">
        <v>164</v>
      </c>
      <c r="C8" s="318" t="s">
        <v>61</v>
      </c>
      <c r="D8" s="319"/>
      <c r="E8" s="319"/>
      <c r="F8" s="319"/>
      <c r="G8" s="320"/>
      <c r="H8" s="136">
        <v>37200</v>
      </c>
      <c r="I8" s="28"/>
      <c r="J8" s="24"/>
      <c r="K8" s="151">
        <v>22639.68</v>
      </c>
      <c r="L8" s="324" t="s">
        <v>57</v>
      </c>
      <c r="M8" s="325"/>
      <c r="N8" s="182" t="s">
        <v>90</v>
      </c>
      <c r="O8" s="135" t="s">
        <v>89</v>
      </c>
      <c r="P8" s="53" t="s">
        <v>38</v>
      </c>
      <c r="Q8" s="53"/>
      <c r="R8" s="192" t="s">
        <v>76</v>
      </c>
      <c r="S8" s="105" t="s">
        <v>153</v>
      </c>
    </row>
    <row r="9" spans="1:19" s="13" customFormat="1" ht="33.75" customHeight="1" x14ac:dyDescent="0.2">
      <c r="A9" s="139">
        <v>5</v>
      </c>
      <c r="B9" s="120" t="s">
        <v>165</v>
      </c>
      <c r="C9" s="321" t="s">
        <v>49</v>
      </c>
      <c r="D9" s="322"/>
      <c r="E9" s="322"/>
      <c r="F9" s="322"/>
      <c r="G9" s="323"/>
      <c r="H9" s="143">
        <v>36000</v>
      </c>
      <c r="I9" s="28"/>
      <c r="J9" s="24"/>
      <c r="K9" s="160">
        <v>13000</v>
      </c>
      <c r="L9" s="291" t="s">
        <v>130</v>
      </c>
      <c r="M9" s="291"/>
      <c r="N9" s="182" t="s">
        <v>95</v>
      </c>
      <c r="O9" s="131" t="s">
        <v>64</v>
      </c>
      <c r="P9" s="76" t="s">
        <v>41</v>
      </c>
      <c r="Q9" s="76"/>
      <c r="R9" s="192" t="s">
        <v>54</v>
      </c>
      <c r="S9" s="105" t="s">
        <v>153</v>
      </c>
    </row>
    <row r="10" spans="1:19" s="13" customFormat="1" ht="24.75" customHeight="1" x14ac:dyDescent="0.2">
      <c r="A10" s="173">
        <v>6</v>
      </c>
      <c r="B10" s="120" t="s">
        <v>166</v>
      </c>
      <c r="C10" s="277" t="s">
        <v>102</v>
      </c>
      <c r="D10" s="335"/>
      <c r="E10" s="335"/>
      <c r="F10" s="335"/>
      <c r="G10" s="336"/>
      <c r="H10" s="174">
        <v>21094.86</v>
      </c>
      <c r="I10" s="28"/>
      <c r="J10" s="24"/>
      <c r="K10" s="142">
        <v>5737.94</v>
      </c>
      <c r="L10" s="326" t="s">
        <v>73</v>
      </c>
      <c r="M10" s="327"/>
      <c r="N10" s="183" t="s">
        <v>111</v>
      </c>
      <c r="O10" s="135" t="s">
        <v>112</v>
      </c>
      <c r="P10" s="76" t="s">
        <v>41</v>
      </c>
      <c r="Q10" s="141"/>
      <c r="R10" s="192" t="s">
        <v>54</v>
      </c>
      <c r="S10" s="105" t="s">
        <v>153</v>
      </c>
    </row>
    <row r="11" spans="1:19" s="13" customFormat="1" ht="36" customHeight="1" x14ac:dyDescent="0.2">
      <c r="A11" s="140">
        <v>7</v>
      </c>
      <c r="B11" s="105" t="s">
        <v>167</v>
      </c>
      <c r="C11" s="337" t="s">
        <v>46</v>
      </c>
      <c r="D11" s="338"/>
      <c r="E11" s="338"/>
      <c r="F11" s="338"/>
      <c r="G11" s="339"/>
      <c r="H11" s="28">
        <v>65634.61</v>
      </c>
      <c r="I11" s="28"/>
      <c r="J11" s="24"/>
      <c r="K11" s="150">
        <v>26793.06</v>
      </c>
      <c r="L11" s="324" t="s">
        <v>73</v>
      </c>
      <c r="M11" s="325"/>
      <c r="N11" s="183" t="s">
        <v>82</v>
      </c>
      <c r="O11" s="131" t="s">
        <v>65</v>
      </c>
      <c r="P11" s="53" t="s">
        <v>38</v>
      </c>
      <c r="Q11" s="53"/>
      <c r="R11" s="192" t="s">
        <v>76</v>
      </c>
      <c r="S11" s="105" t="s">
        <v>153</v>
      </c>
    </row>
    <row r="12" spans="1:19" s="13" customFormat="1" ht="36.75" customHeight="1" x14ac:dyDescent="0.2">
      <c r="A12" s="173">
        <v>8</v>
      </c>
      <c r="B12" s="199" t="s">
        <v>168</v>
      </c>
      <c r="C12" s="340" t="s">
        <v>106</v>
      </c>
      <c r="D12" s="329"/>
      <c r="E12" s="329"/>
      <c r="F12" s="329"/>
      <c r="G12" s="330"/>
      <c r="H12" s="136">
        <v>186000</v>
      </c>
      <c r="I12" s="28"/>
      <c r="J12" s="24"/>
      <c r="K12" s="150">
        <v>52496.52</v>
      </c>
      <c r="L12" s="285" t="s">
        <v>108</v>
      </c>
      <c r="M12" s="286"/>
      <c r="N12" s="183" t="s">
        <v>107</v>
      </c>
      <c r="O12" s="135" t="s">
        <v>109</v>
      </c>
      <c r="P12" s="53" t="s">
        <v>38</v>
      </c>
      <c r="Q12" s="53"/>
      <c r="R12" s="192" t="s">
        <v>110</v>
      </c>
      <c r="S12" s="105" t="s">
        <v>153</v>
      </c>
    </row>
    <row r="13" spans="1:19" ht="35.25" customHeight="1" x14ac:dyDescent="0.2">
      <c r="A13" s="350">
        <v>9</v>
      </c>
      <c r="B13" s="105" t="s">
        <v>169</v>
      </c>
      <c r="C13" s="321" t="s">
        <v>85</v>
      </c>
      <c r="D13" s="322"/>
      <c r="E13" s="322"/>
      <c r="F13" s="322"/>
      <c r="G13" s="323"/>
      <c r="H13" s="283">
        <v>271682.76</v>
      </c>
      <c r="I13" s="28"/>
      <c r="J13" s="24"/>
      <c r="K13" s="154">
        <v>51768.41</v>
      </c>
      <c r="L13" s="368" t="s">
        <v>59</v>
      </c>
      <c r="M13" s="369"/>
      <c r="N13" s="268" t="s">
        <v>91</v>
      </c>
      <c r="O13" s="266" t="s">
        <v>78</v>
      </c>
      <c r="P13" s="152" t="s">
        <v>45</v>
      </c>
      <c r="Q13" s="155" t="s">
        <v>86</v>
      </c>
      <c r="R13" s="191" t="s">
        <v>210</v>
      </c>
      <c r="S13" s="134"/>
    </row>
    <row r="14" spans="1:19" ht="24" customHeight="1" x14ac:dyDescent="0.2">
      <c r="A14" s="351"/>
      <c r="B14" s="256" t="s">
        <v>170</v>
      </c>
      <c r="C14" s="357"/>
      <c r="D14" s="358"/>
      <c r="E14" s="358"/>
      <c r="F14" s="358"/>
      <c r="G14" s="359"/>
      <c r="H14" s="366"/>
      <c r="I14" s="28"/>
      <c r="J14" s="24"/>
      <c r="K14" s="257">
        <v>9626.76</v>
      </c>
      <c r="L14" s="370"/>
      <c r="M14" s="371"/>
      <c r="N14" s="272"/>
      <c r="O14" s="274"/>
      <c r="P14" s="258" t="s">
        <v>39</v>
      </c>
      <c r="Q14" s="258"/>
      <c r="R14" s="261" t="s">
        <v>40</v>
      </c>
      <c r="S14" s="105" t="s">
        <v>153</v>
      </c>
    </row>
    <row r="15" spans="1:19" ht="10.5" customHeight="1" x14ac:dyDescent="0.2">
      <c r="A15" s="273"/>
      <c r="B15" s="256"/>
      <c r="C15" s="360"/>
      <c r="D15" s="361"/>
      <c r="E15" s="361"/>
      <c r="F15" s="361"/>
      <c r="G15" s="362"/>
      <c r="H15" s="367"/>
      <c r="I15" s="28"/>
      <c r="J15" s="24"/>
      <c r="K15" s="257"/>
      <c r="L15" s="372"/>
      <c r="M15" s="373"/>
      <c r="N15" s="273"/>
      <c r="O15" s="273"/>
      <c r="P15" s="259"/>
      <c r="Q15" s="259"/>
      <c r="R15" s="262"/>
      <c r="S15" s="105" t="s">
        <v>153</v>
      </c>
    </row>
    <row r="16" spans="1:19" ht="1.5" hidden="1" customHeight="1" x14ac:dyDescent="0.2">
      <c r="A16" s="267"/>
      <c r="B16" s="256"/>
      <c r="C16" s="363"/>
      <c r="D16" s="364"/>
      <c r="E16" s="364"/>
      <c r="F16" s="364"/>
      <c r="G16" s="365"/>
      <c r="H16" s="284"/>
      <c r="I16" s="28"/>
      <c r="J16" s="24"/>
      <c r="K16" s="257"/>
      <c r="L16" s="374"/>
      <c r="M16" s="288"/>
      <c r="N16" s="267"/>
      <c r="O16" s="267"/>
      <c r="P16" s="260"/>
      <c r="Q16" s="260"/>
      <c r="R16" s="263"/>
      <c r="S16" s="105" t="s">
        <v>153</v>
      </c>
    </row>
    <row r="17" spans="1:19" ht="20.25" customHeight="1" x14ac:dyDescent="0.2">
      <c r="A17" s="302">
        <v>10</v>
      </c>
      <c r="B17" s="105" t="s">
        <v>171</v>
      </c>
      <c r="C17" s="376" t="s">
        <v>55</v>
      </c>
      <c r="D17" s="377"/>
      <c r="E17" s="377"/>
      <c r="F17" s="377"/>
      <c r="G17" s="378"/>
      <c r="H17" s="334">
        <v>363480.13</v>
      </c>
      <c r="I17" s="28"/>
      <c r="J17" s="24"/>
      <c r="K17" s="113">
        <v>182175.04</v>
      </c>
      <c r="L17" s="326" t="s">
        <v>98</v>
      </c>
      <c r="M17" s="327"/>
      <c r="N17" s="268" t="s">
        <v>83</v>
      </c>
      <c r="O17" s="271" t="s">
        <v>88</v>
      </c>
      <c r="P17" s="125" t="s">
        <v>48</v>
      </c>
      <c r="Q17" s="211" t="s">
        <v>79</v>
      </c>
      <c r="R17" s="193" t="s">
        <v>211</v>
      </c>
      <c r="S17" s="105" t="s">
        <v>153</v>
      </c>
    </row>
    <row r="18" spans="1:19" ht="35.25" customHeight="1" x14ac:dyDescent="0.2">
      <c r="A18" s="375"/>
      <c r="B18" s="205" t="s">
        <v>172</v>
      </c>
      <c r="C18" s="379"/>
      <c r="D18" s="380"/>
      <c r="E18" s="380"/>
      <c r="F18" s="380"/>
      <c r="G18" s="381"/>
      <c r="H18" s="382"/>
      <c r="I18" s="28"/>
      <c r="J18" s="24"/>
      <c r="K18" s="150">
        <v>46193.16</v>
      </c>
      <c r="L18" s="383"/>
      <c r="M18" s="384"/>
      <c r="N18" s="267"/>
      <c r="O18" s="267"/>
      <c r="P18" s="53" t="s">
        <v>38</v>
      </c>
      <c r="Q18" s="153" t="s">
        <v>113</v>
      </c>
      <c r="R18" s="192"/>
      <c r="S18" s="105" t="s">
        <v>153</v>
      </c>
    </row>
    <row r="19" spans="1:19" ht="20.25" customHeight="1" x14ac:dyDescent="0.2">
      <c r="A19" s="352">
        <v>11</v>
      </c>
      <c r="B19" s="264" t="s">
        <v>173</v>
      </c>
      <c r="C19" s="328" t="s">
        <v>114</v>
      </c>
      <c r="D19" s="329"/>
      <c r="E19" s="329"/>
      <c r="F19" s="329"/>
      <c r="G19" s="330"/>
      <c r="H19" s="334">
        <v>1516520</v>
      </c>
      <c r="I19" s="28"/>
      <c r="J19" s="24"/>
      <c r="K19" s="269">
        <v>415558</v>
      </c>
      <c r="L19" s="285" t="s">
        <v>108</v>
      </c>
      <c r="M19" s="286"/>
      <c r="N19" s="268" t="s">
        <v>115</v>
      </c>
      <c r="O19" s="266" t="s">
        <v>222</v>
      </c>
      <c r="P19" s="250" t="s">
        <v>48</v>
      </c>
      <c r="Q19" s="252" t="s">
        <v>87</v>
      </c>
      <c r="R19" s="254" t="s">
        <v>212</v>
      </c>
      <c r="S19" s="105" t="s">
        <v>153</v>
      </c>
    </row>
    <row r="20" spans="1:19" ht="29.25" customHeight="1" x14ac:dyDescent="0.2">
      <c r="A20" s="353"/>
      <c r="B20" s="265"/>
      <c r="C20" s="331"/>
      <c r="D20" s="332"/>
      <c r="E20" s="332"/>
      <c r="F20" s="332"/>
      <c r="G20" s="333"/>
      <c r="H20" s="284"/>
      <c r="I20" s="148"/>
      <c r="J20" s="149"/>
      <c r="K20" s="270"/>
      <c r="L20" s="287"/>
      <c r="M20" s="288"/>
      <c r="N20" s="267"/>
      <c r="O20" s="267"/>
      <c r="P20" s="251"/>
      <c r="Q20" s="253"/>
      <c r="R20" s="255"/>
      <c r="S20" s="105" t="s">
        <v>153</v>
      </c>
    </row>
    <row r="21" spans="1:19" ht="38.25" customHeight="1" x14ac:dyDescent="0.2">
      <c r="A21" s="181">
        <v>12</v>
      </c>
      <c r="B21" s="120" t="s">
        <v>175</v>
      </c>
      <c r="C21" s="277" t="s">
        <v>96</v>
      </c>
      <c r="D21" s="335"/>
      <c r="E21" s="335"/>
      <c r="F21" s="335"/>
      <c r="G21" s="336"/>
      <c r="H21" s="28">
        <v>230000</v>
      </c>
      <c r="I21" s="148"/>
      <c r="J21" s="149"/>
      <c r="K21" s="175">
        <v>119863.42</v>
      </c>
      <c r="L21" s="324" t="s">
        <v>124</v>
      </c>
      <c r="M21" s="325"/>
      <c r="N21" s="117" t="s">
        <v>125</v>
      </c>
      <c r="O21" s="131" t="s">
        <v>78</v>
      </c>
      <c r="P21" s="53" t="s">
        <v>38</v>
      </c>
      <c r="Q21" s="53"/>
      <c r="R21" s="192" t="s">
        <v>76</v>
      </c>
      <c r="S21" s="105" t="s">
        <v>153</v>
      </c>
    </row>
    <row r="22" spans="1:19" ht="37.5" customHeight="1" x14ac:dyDescent="0.2">
      <c r="A22" s="181">
        <v>13</v>
      </c>
      <c r="B22" s="120" t="s">
        <v>176</v>
      </c>
      <c r="C22" s="277" t="s">
        <v>121</v>
      </c>
      <c r="D22" s="335"/>
      <c r="E22" s="335"/>
      <c r="F22" s="335"/>
      <c r="G22" s="336"/>
      <c r="H22" s="28">
        <v>74400</v>
      </c>
      <c r="I22" s="148"/>
      <c r="J22" s="149"/>
      <c r="K22" s="142">
        <v>15840.27</v>
      </c>
      <c r="L22" s="324" t="s">
        <v>124</v>
      </c>
      <c r="M22" s="325"/>
      <c r="N22" s="117" t="s">
        <v>122</v>
      </c>
      <c r="O22" s="131" t="s">
        <v>123</v>
      </c>
      <c r="P22" s="76" t="s">
        <v>41</v>
      </c>
      <c r="Q22" s="76"/>
      <c r="R22" s="192" t="s">
        <v>54</v>
      </c>
      <c r="S22" s="105" t="s">
        <v>153</v>
      </c>
    </row>
    <row r="23" spans="1:19" ht="34.5" customHeight="1" x14ac:dyDescent="0.2">
      <c r="A23" s="275">
        <v>14</v>
      </c>
      <c r="B23" s="264" t="s">
        <v>177</v>
      </c>
      <c r="C23" s="277" t="s">
        <v>120</v>
      </c>
      <c r="D23" s="278"/>
      <c r="E23" s="278"/>
      <c r="F23" s="278"/>
      <c r="G23" s="279"/>
      <c r="H23" s="283">
        <v>50000</v>
      </c>
      <c r="I23" s="148"/>
      <c r="J23" s="149"/>
      <c r="K23" s="178">
        <v>12800</v>
      </c>
      <c r="L23" s="285" t="s">
        <v>127</v>
      </c>
      <c r="M23" s="286"/>
      <c r="N23" s="268" t="s">
        <v>136</v>
      </c>
      <c r="O23" s="266" t="s">
        <v>128</v>
      </c>
      <c r="P23" s="76" t="s">
        <v>41</v>
      </c>
      <c r="Q23" s="76"/>
      <c r="R23" s="192" t="s">
        <v>54</v>
      </c>
      <c r="S23" s="105" t="s">
        <v>153</v>
      </c>
    </row>
    <row r="24" spans="1:19" ht="27.75" customHeight="1" x14ac:dyDescent="0.2">
      <c r="A24" s="276"/>
      <c r="B24" s="267"/>
      <c r="C24" s="280"/>
      <c r="D24" s="281"/>
      <c r="E24" s="281"/>
      <c r="F24" s="281"/>
      <c r="G24" s="282"/>
      <c r="H24" s="284"/>
      <c r="I24" s="148"/>
      <c r="J24" s="149"/>
      <c r="K24" s="176">
        <v>37200</v>
      </c>
      <c r="L24" s="287"/>
      <c r="M24" s="288"/>
      <c r="N24" s="267"/>
      <c r="O24" s="267"/>
      <c r="P24" s="53" t="s">
        <v>38</v>
      </c>
      <c r="Q24" s="53"/>
      <c r="R24" s="192" t="s">
        <v>76</v>
      </c>
      <c r="S24" s="105" t="s">
        <v>153</v>
      </c>
    </row>
    <row r="25" spans="1:19" ht="24" customHeight="1" x14ac:dyDescent="0.2">
      <c r="A25" s="158"/>
      <c r="B25" s="210"/>
      <c r="C25" s="354"/>
      <c r="D25" s="355"/>
      <c r="E25" s="355"/>
      <c r="F25" s="355"/>
      <c r="G25" s="356"/>
      <c r="H25" s="159"/>
      <c r="I25" s="148"/>
      <c r="J25" s="149"/>
      <c r="K25" s="179"/>
      <c r="L25" s="291"/>
      <c r="M25" s="291"/>
      <c r="N25" s="109"/>
      <c r="O25" s="157"/>
      <c r="P25" s="177"/>
      <c r="Q25" s="177"/>
      <c r="R25" s="177"/>
      <c r="S25" s="177"/>
    </row>
    <row r="26" spans="1:19" ht="16.95" customHeight="1" x14ac:dyDescent="0.2">
      <c r="A26" s="130"/>
      <c r="B26" s="202"/>
      <c r="C26" s="315"/>
      <c r="D26" s="316"/>
      <c r="E26" s="316"/>
      <c r="F26" s="316"/>
      <c r="G26" s="317"/>
      <c r="H26" s="129" t="s">
        <v>6</v>
      </c>
      <c r="I26" s="28"/>
      <c r="J26" s="28"/>
      <c r="K26" s="111">
        <f>SUM(K3:K25)</f>
        <v>1226487.0900000001</v>
      </c>
      <c r="L26" s="313"/>
      <c r="M26" s="314"/>
      <c r="N26" s="109"/>
      <c r="O26" s="24"/>
      <c r="P26" s="104"/>
      <c r="Q26" s="104"/>
      <c r="R26" s="104"/>
      <c r="S26" s="110"/>
    </row>
    <row r="27" spans="1:19" ht="16.95" customHeight="1" x14ac:dyDescent="0.2">
      <c r="A27" s="166"/>
      <c r="B27" s="167"/>
      <c r="C27" s="168"/>
      <c r="D27" s="168"/>
      <c r="E27" s="168"/>
      <c r="F27" s="168"/>
      <c r="G27" s="168"/>
      <c r="H27" s="169"/>
      <c r="I27" s="18"/>
      <c r="J27" s="18"/>
      <c r="K27" s="111"/>
      <c r="L27" s="16"/>
      <c r="M27" s="170"/>
      <c r="N27" s="171"/>
      <c r="O27" s="16"/>
      <c r="P27" s="65"/>
      <c r="Q27" s="65"/>
      <c r="R27" s="65"/>
      <c r="S27" s="172"/>
    </row>
    <row r="28" spans="1:19" ht="17.850000000000001" customHeight="1" x14ac:dyDescent="0.2">
      <c r="C28" s="344" t="s">
        <v>38</v>
      </c>
      <c r="D28" s="344"/>
      <c r="E28" s="344"/>
      <c r="F28" s="344"/>
      <c r="G28" s="344"/>
      <c r="H28" s="7"/>
      <c r="I28" s="7" t="e">
        <f>SUM(#REF!,#REF!,#REF!,#REF!)</f>
        <v>#REF!</v>
      </c>
      <c r="J28" s="7" t="e">
        <f>SUM(#REF!,#REF!,#REF!,#REF!)</f>
        <v>#REF!</v>
      </c>
      <c r="K28" s="151">
        <f>K5+K8+K11+K12+K18+K21+K24</f>
        <v>321588.06</v>
      </c>
      <c r="O28" s="100"/>
    </row>
    <row r="29" spans="1:19" ht="18.45" customHeight="1" x14ac:dyDescent="0.2">
      <c r="C29" s="348" t="s">
        <v>1</v>
      </c>
      <c r="D29" s="348"/>
      <c r="E29" s="348"/>
      <c r="F29" s="348"/>
      <c r="G29" s="348"/>
      <c r="H29" s="7"/>
      <c r="I29" s="7">
        <v>38000</v>
      </c>
      <c r="J29" s="7"/>
      <c r="K29" s="103">
        <v>0</v>
      </c>
      <c r="O29" s="101"/>
    </row>
    <row r="30" spans="1:19" ht="16.649999999999999" customHeight="1" x14ac:dyDescent="0.25">
      <c r="C30" s="347" t="s">
        <v>40</v>
      </c>
      <c r="D30" s="347"/>
      <c r="E30" s="347"/>
      <c r="F30" s="347"/>
      <c r="G30" s="347"/>
      <c r="H30" s="7"/>
      <c r="I30" s="7">
        <v>1</v>
      </c>
      <c r="J30" s="7"/>
      <c r="K30" s="93">
        <f>K14+K25</f>
        <v>9626.76</v>
      </c>
      <c r="L30" s="27"/>
      <c r="M30" s="27"/>
      <c r="N30" s="27"/>
      <c r="O30" s="95"/>
    </row>
    <row r="31" spans="1:19" ht="18.45" customHeight="1" x14ac:dyDescent="0.2">
      <c r="C31" s="343" t="s">
        <v>48</v>
      </c>
      <c r="D31" s="343"/>
      <c r="E31" s="343"/>
      <c r="F31" s="343"/>
      <c r="G31" s="343"/>
      <c r="H31" s="7"/>
      <c r="I31" s="7"/>
      <c r="J31" s="7"/>
      <c r="K31" s="113">
        <f>K17+K19</f>
        <v>597733.04</v>
      </c>
      <c r="L31" s="27"/>
      <c r="M31" s="27"/>
      <c r="N31" s="27"/>
      <c r="O31" s="146"/>
    </row>
    <row r="32" spans="1:19" ht="18.45" customHeight="1" x14ac:dyDescent="0.2">
      <c r="C32" s="349" t="s">
        <v>45</v>
      </c>
      <c r="D32" s="349"/>
      <c r="E32" s="349"/>
      <c r="F32" s="349"/>
      <c r="G32" s="349"/>
      <c r="H32" s="7"/>
      <c r="I32" s="7"/>
      <c r="J32" s="7"/>
      <c r="K32" s="154">
        <f>K3+K4+K13</f>
        <v>250161.02</v>
      </c>
      <c r="L32" s="27"/>
      <c r="M32" s="27"/>
      <c r="N32" s="27"/>
      <c r="O32" s="146"/>
    </row>
    <row r="33" spans="1:19" ht="18.45" customHeight="1" x14ac:dyDescent="0.2">
      <c r="C33" s="342" t="s">
        <v>41</v>
      </c>
      <c r="D33" s="342"/>
      <c r="E33" s="342"/>
      <c r="F33" s="342"/>
      <c r="G33" s="342"/>
      <c r="H33" s="7"/>
      <c r="I33" s="7"/>
      <c r="J33" s="7"/>
      <c r="K33" s="142">
        <f>K9+K10+K22+K23</f>
        <v>47378.21</v>
      </c>
      <c r="L33" s="27"/>
      <c r="M33" s="27"/>
      <c r="N33" s="27"/>
      <c r="O33" s="146"/>
    </row>
    <row r="34" spans="1:19" ht="16.5" customHeight="1" x14ac:dyDescent="0.2">
      <c r="C34" s="345" t="s">
        <v>100</v>
      </c>
      <c r="D34" s="345"/>
      <c r="E34" s="345"/>
      <c r="F34" s="345"/>
      <c r="G34" s="345"/>
      <c r="H34" s="7"/>
      <c r="I34" s="7"/>
      <c r="J34" s="7"/>
      <c r="K34" s="7">
        <v>0</v>
      </c>
      <c r="L34" s="27"/>
      <c r="M34" s="27"/>
      <c r="N34" s="27"/>
      <c r="O34" s="27"/>
    </row>
    <row r="35" spans="1:19" ht="12.75" customHeight="1" x14ac:dyDescent="0.2">
      <c r="C35" s="346" t="s">
        <v>47</v>
      </c>
      <c r="D35" s="346"/>
      <c r="E35" s="346"/>
      <c r="F35" s="346"/>
      <c r="G35" s="346"/>
      <c r="H35" s="7"/>
      <c r="K35" s="7">
        <v>0</v>
      </c>
    </row>
    <row r="36" spans="1:19" ht="22.2" customHeight="1" x14ac:dyDescent="0.2">
      <c r="C36" s="10" t="s">
        <v>24</v>
      </c>
      <c r="D36" s="341" t="s">
        <v>6</v>
      </c>
      <c r="E36" s="341"/>
      <c r="F36" s="341"/>
      <c r="G36" s="341"/>
      <c r="H36" s="64"/>
      <c r="I36" s="19"/>
      <c r="J36" s="19"/>
      <c r="K36" s="115">
        <f>SUM(K28,K29,K30,K31,K32,K33,K34,K35)</f>
        <v>1226487.0900000001</v>
      </c>
      <c r="L36" s="27"/>
      <c r="M36" s="27"/>
      <c r="N36" s="27"/>
      <c r="O36" s="27"/>
    </row>
    <row r="37" spans="1:19" ht="23.25" customHeight="1" x14ac:dyDescent="0.25">
      <c r="G37" s="50"/>
      <c r="H37" s="80"/>
      <c r="I37" s="7"/>
      <c r="J37" s="7"/>
      <c r="K37" s="48"/>
      <c r="L37" s="27"/>
      <c r="M37" s="27"/>
      <c r="N37" s="27"/>
      <c r="O37" s="27"/>
    </row>
    <row r="38" spans="1:19" ht="23.25" customHeight="1" x14ac:dyDescent="0.2">
      <c r="A38" s="20"/>
      <c r="B38" s="20"/>
      <c r="C38" s="20"/>
      <c r="D38" s="20"/>
      <c r="E38" s="20"/>
      <c r="F38" s="20"/>
      <c r="G38" s="50"/>
      <c r="H38" s="49"/>
      <c r="I38" s="19"/>
      <c r="J38" s="19"/>
      <c r="K38" s="19"/>
      <c r="M38" s="27"/>
      <c r="N38" s="27"/>
      <c r="O38" s="27"/>
      <c r="S38" s="20"/>
    </row>
    <row r="39" spans="1:19" ht="23.25" customHeight="1" x14ac:dyDescent="0.2">
      <c r="H39" s="7"/>
      <c r="M39" s="27"/>
      <c r="N39" s="27"/>
      <c r="O39" s="27"/>
    </row>
    <row r="40" spans="1:19" ht="23.25" customHeight="1" x14ac:dyDescent="0.2">
      <c r="M40" s="27"/>
      <c r="N40" s="27"/>
      <c r="O40" s="27"/>
    </row>
    <row r="41" spans="1:19" ht="11.1" customHeight="1" x14ac:dyDescent="0.2">
      <c r="M41" s="27"/>
      <c r="N41" s="27"/>
      <c r="O41" s="27"/>
    </row>
    <row r="42" spans="1:19" ht="11.1" customHeight="1" x14ac:dyDescent="0.2">
      <c r="M42" s="27"/>
      <c r="N42" s="27"/>
      <c r="O42" s="27"/>
    </row>
    <row r="43" spans="1:19" ht="11.1" customHeight="1" x14ac:dyDescent="0.2">
      <c r="M43" s="27"/>
      <c r="N43" s="27"/>
      <c r="O43" s="27"/>
    </row>
    <row r="44" spans="1:19" ht="11.1" customHeight="1" x14ac:dyDescent="0.2">
      <c r="M44" s="27"/>
      <c r="N44" s="27"/>
      <c r="O44" s="27"/>
    </row>
    <row r="54" ht="9.6" customHeight="1" x14ac:dyDescent="0.2"/>
    <row r="62" ht="18.600000000000001" customHeight="1" x14ac:dyDescent="0.2"/>
  </sheetData>
  <sheetProtection selectLockedCells="1" selectUnlockedCells="1"/>
  <autoFilter ref="A2:S36" xr:uid="{00000000-0009-0000-0000-000002000000}">
    <filterColumn colId="2" showButton="0"/>
    <filterColumn colId="3" showButton="0"/>
    <filterColumn colId="4" showButton="0"/>
    <filterColumn colId="5" showButton="0"/>
    <filterColumn colId="11" showButton="0"/>
  </autoFilter>
  <mergeCells count="82">
    <mergeCell ref="A13:A16"/>
    <mergeCell ref="A19:A20"/>
    <mergeCell ref="L25:M25"/>
    <mergeCell ref="C25:G25"/>
    <mergeCell ref="C22:G22"/>
    <mergeCell ref="C13:G16"/>
    <mergeCell ref="H13:H16"/>
    <mergeCell ref="L13:M16"/>
    <mergeCell ref="A17:A18"/>
    <mergeCell ref="C17:G18"/>
    <mergeCell ref="H17:H18"/>
    <mergeCell ref="C21:G21"/>
    <mergeCell ref="L22:M22"/>
    <mergeCell ref="L17:M18"/>
    <mergeCell ref="B23:B24"/>
    <mergeCell ref="D36:G36"/>
    <mergeCell ref="C33:G33"/>
    <mergeCell ref="C31:G31"/>
    <mergeCell ref="C28:G28"/>
    <mergeCell ref="C34:G34"/>
    <mergeCell ref="C35:G35"/>
    <mergeCell ref="C30:G30"/>
    <mergeCell ref="C29:G29"/>
    <mergeCell ref="C32:G32"/>
    <mergeCell ref="L26:M26"/>
    <mergeCell ref="C26:G26"/>
    <mergeCell ref="C8:G8"/>
    <mergeCell ref="C9:G9"/>
    <mergeCell ref="L8:M8"/>
    <mergeCell ref="L9:M9"/>
    <mergeCell ref="L10:M10"/>
    <mergeCell ref="L19:M20"/>
    <mergeCell ref="C19:G20"/>
    <mergeCell ref="H19:H20"/>
    <mergeCell ref="C10:G10"/>
    <mergeCell ref="L11:M11"/>
    <mergeCell ref="L12:M12"/>
    <mergeCell ref="C11:G11"/>
    <mergeCell ref="C12:G12"/>
    <mergeCell ref="L21:M21"/>
    <mergeCell ref="A5:A7"/>
    <mergeCell ref="C5:G7"/>
    <mergeCell ref="L2:M2"/>
    <mergeCell ref="C2:G2"/>
    <mergeCell ref="C3:G3"/>
    <mergeCell ref="L3:M3"/>
    <mergeCell ref="C4:G4"/>
    <mergeCell ref="L4:M4"/>
    <mergeCell ref="B5:B7"/>
    <mergeCell ref="P1:S1"/>
    <mergeCell ref="C1:O1"/>
    <mergeCell ref="H5:H7"/>
    <mergeCell ref="L5:M7"/>
    <mergeCell ref="N5:N7"/>
    <mergeCell ref="O5:O7"/>
    <mergeCell ref="K5:K7"/>
    <mergeCell ref="P5:P7"/>
    <mergeCell ref="Q5:Q7"/>
    <mergeCell ref="R5:R7"/>
    <mergeCell ref="S5:S6"/>
    <mergeCell ref="O23:O24"/>
    <mergeCell ref="A23:A24"/>
    <mergeCell ref="C23:G24"/>
    <mergeCell ref="H23:H24"/>
    <mergeCell ref="L23:M24"/>
    <mergeCell ref="N23:N24"/>
    <mergeCell ref="P19:P20"/>
    <mergeCell ref="Q19:Q20"/>
    <mergeCell ref="R19:R20"/>
    <mergeCell ref="B14:B16"/>
    <mergeCell ref="K14:K16"/>
    <mergeCell ref="P14:P16"/>
    <mergeCell ref="Q14:Q16"/>
    <mergeCell ref="R14:R16"/>
    <mergeCell ref="B19:B20"/>
    <mergeCell ref="O19:O20"/>
    <mergeCell ref="N19:N20"/>
    <mergeCell ref="K19:K20"/>
    <mergeCell ref="O17:O18"/>
    <mergeCell ref="N17:N18"/>
    <mergeCell ref="N13:N16"/>
    <mergeCell ref="O13:O16"/>
  </mergeCells>
  <phoneticPr fontId="0" type="noConversion"/>
  <pageMargins left="0.35433070866141736" right="0.35433070866141736" top="0.11811023622047245" bottom="3.937007874015748E-2" header="0.51181102362204722" footer="7.874015748031496E-2"/>
  <pageSetup paperSize="8" scale="59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O47"/>
  <sheetViews>
    <sheetView view="pageBreakPreview" topLeftCell="A4" zoomScaleNormal="120" zoomScaleSheetLayoutView="100" workbookViewId="0">
      <selection activeCell="K17" sqref="K17"/>
    </sheetView>
  </sheetViews>
  <sheetFormatPr defaultColWidth="8.88671875" defaultRowHeight="11.4" x14ac:dyDescent="0.2"/>
  <cols>
    <col min="1" max="1" width="3.6640625" style="10" bestFit="1" customWidth="1"/>
    <col min="2" max="2" width="20.6640625" style="90" customWidth="1"/>
    <col min="3" max="3" width="13.44140625" style="10" customWidth="1"/>
    <col min="4" max="4" width="9.44140625" style="10" customWidth="1"/>
    <col min="5" max="5" width="6" style="10" customWidth="1"/>
    <col min="6" max="6" width="5.44140625" style="10" customWidth="1"/>
    <col min="7" max="7" width="24.5546875" style="10" customWidth="1"/>
    <col min="8" max="8" width="15.44140625" style="21" customWidth="1"/>
    <col min="9" max="9" width="13.5546875" style="10" customWidth="1"/>
    <col min="10" max="10" width="6.5546875" style="10" customWidth="1"/>
    <col min="11" max="11" width="9" style="10" customWidth="1"/>
    <col min="12" max="12" width="15.88671875" style="10" customWidth="1"/>
    <col min="13" max="14" width="17.33203125" style="10" customWidth="1"/>
    <col min="15" max="15" width="11.6640625" style="10" bestFit="1" customWidth="1"/>
    <col min="16" max="16" width="8.88671875" style="10"/>
    <col min="17" max="17" width="11.33203125" style="10" bestFit="1" customWidth="1"/>
    <col min="18" max="16384" width="8.88671875" style="10"/>
  </cols>
  <sheetData>
    <row r="1" spans="1:15" ht="25.5" customHeight="1" x14ac:dyDescent="0.25">
      <c r="A1" s="289" t="s">
        <v>14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124"/>
    </row>
    <row r="2" spans="1:15" ht="8.25" customHeight="1" x14ac:dyDescent="0.2"/>
    <row r="3" spans="1:15" s="13" customFormat="1" ht="33.75" customHeight="1" x14ac:dyDescent="0.2">
      <c r="A3" s="66" t="s">
        <v>7</v>
      </c>
      <c r="B3" s="91" t="s">
        <v>218</v>
      </c>
      <c r="C3" s="307" t="s">
        <v>8</v>
      </c>
      <c r="D3" s="307"/>
      <c r="E3" s="307"/>
      <c r="F3" s="307"/>
      <c r="G3" s="307"/>
      <c r="H3" s="67" t="s">
        <v>15</v>
      </c>
      <c r="I3" s="63" t="s">
        <v>16</v>
      </c>
      <c r="J3" s="307" t="s">
        <v>10</v>
      </c>
      <c r="K3" s="307"/>
      <c r="L3" s="63" t="s">
        <v>13</v>
      </c>
      <c r="M3" s="203" t="s">
        <v>72</v>
      </c>
      <c r="N3" s="63" t="s">
        <v>217</v>
      </c>
      <c r="O3" s="63" t="s">
        <v>152</v>
      </c>
    </row>
    <row r="4" spans="1:15" s="13" customFormat="1" ht="41.25" customHeight="1" x14ac:dyDescent="0.2">
      <c r="A4" s="112">
        <v>1</v>
      </c>
      <c r="B4" s="201" t="s">
        <v>174</v>
      </c>
      <c r="C4" s="411" t="s">
        <v>68</v>
      </c>
      <c r="D4" s="309"/>
      <c r="E4" s="309"/>
      <c r="F4" s="309"/>
      <c r="G4" s="310"/>
      <c r="H4" s="24" t="s">
        <v>17</v>
      </c>
      <c r="I4" s="96">
        <v>100</v>
      </c>
      <c r="J4" s="385" t="s">
        <v>57</v>
      </c>
      <c r="K4" s="386"/>
      <c r="L4" s="76" t="s">
        <v>54</v>
      </c>
      <c r="M4" s="76"/>
      <c r="N4" s="105" t="s">
        <v>54</v>
      </c>
      <c r="O4" s="105" t="s">
        <v>153</v>
      </c>
    </row>
    <row r="5" spans="1:15" s="13" customFormat="1" ht="33" customHeight="1" x14ac:dyDescent="0.2">
      <c r="A5" s="112">
        <v>2</v>
      </c>
      <c r="B5" s="105" t="s">
        <v>178</v>
      </c>
      <c r="C5" s="408" t="s">
        <v>60</v>
      </c>
      <c r="D5" s="408"/>
      <c r="E5" s="408"/>
      <c r="F5" s="408"/>
      <c r="G5" s="408"/>
      <c r="H5" s="24" t="s">
        <v>17</v>
      </c>
      <c r="I5" s="96">
        <v>100</v>
      </c>
      <c r="J5" s="409" t="s">
        <v>223</v>
      </c>
      <c r="K5" s="410"/>
      <c r="L5" s="76" t="s">
        <v>54</v>
      </c>
      <c r="M5" s="76"/>
      <c r="N5" s="105" t="s">
        <v>54</v>
      </c>
      <c r="O5" s="105" t="s">
        <v>153</v>
      </c>
    </row>
    <row r="6" spans="1:15" ht="32.25" customHeight="1" x14ac:dyDescent="0.2">
      <c r="A6" s="112">
        <v>3</v>
      </c>
      <c r="B6" s="120" t="s">
        <v>179</v>
      </c>
      <c r="C6" s="394" t="s">
        <v>56</v>
      </c>
      <c r="D6" s="395"/>
      <c r="E6" s="395"/>
      <c r="F6" s="395"/>
      <c r="G6" s="396"/>
      <c r="H6" s="24" t="s">
        <v>17</v>
      </c>
      <c r="I6" s="96">
        <v>100</v>
      </c>
      <c r="J6" s="385" t="s">
        <v>50</v>
      </c>
      <c r="K6" s="386"/>
      <c r="L6" s="76" t="s">
        <v>54</v>
      </c>
      <c r="M6" s="76"/>
      <c r="N6" s="105" t="s">
        <v>54</v>
      </c>
      <c r="O6" s="105" t="s">
        <v>153</v>
      </c>
    </row>
    <row r="7" spans="1:15" ht="32.25" customHeight="1" x14ac:dyDescent="0.2">
      <c r="A7" s="112">
        <v>4</v>
      </c>
      <c r="B7" s="120" t="s">
        <v>180</v>
      </c>
      <c r="C7" s="394" t="s">
        <v>150</v>
      </c>
      <c r="D7" s="395"/>
      <c r="E7" s="395"/>
      <c r="F7" s="395"/>
      <c r="G7" s="396"/>
      <c r="H7" s="24" t="s">
        <v>17</v>
      </c>
      <c r="I7" s="96">
        <v>100</v>
      </c>
      <c r="J7" s="385" t="s">
        <v>50</v>
      </c>
      <c r="K7" s="386"/>
      <c r="L7" s="76" t="s">
        <v>54</v>
      </c>
      <c r="M7" s="76"/>
      <c r="N7" s="105" t="s">
        <v>54</v>
      </c>
      <c r="O7" s="105" t="s">
        <v>153</v>
      </c>
    </row>
    <row r="8" spans="1:15" ht="36" customHeight="1" x14ac:dyDescent="0.2">
      <c r="A8" s="112">
        <v>5</v>
      </c>
      <c r="B8" s="120" t="s">
        <v>181</v>
      </c>
      <c r="C8" s="394" t="s">
        <v>51</v>
      </c>
      <c r="D8" s="397"/>
      <c r="E8" s="397"/>
      <c r="F8" s="397"/>
      <c r="G8" s="398"/>
      <c r="H8" s="24" t="s">
        <v>17</v>
      </c>
      <c r="I8" s="96">
        <v>100</v>
      </c>
      <c r="J8" s="385" t="s">
        <v>57</v>
      </c>
      <c r="K8" s="386"/>
      <c r="L8" s="76" t="s">
        <v>54</v>
      </c>
      <c r="M8" s="76"/>
      <c r="N8" s="105" t="s">
        <v>54</v>
      </c>
      <c r="O8" s="105" t="s">
        <v>153</v>
      </c>
    </row>
    <row r="9" spans="1:15" ht="36" customHeight="1" x14ac:dyDescent="0.2">
      <c r="A9" s="112">
        <v>6</v>
      </c>
      <c r="B9" s="105" t="s">
        <v>182</v>
      </c>
      <c r="C9" s="394" t="s">
        <v>101</v>
      </c>
      <c r="D9" s="397"/>
      <c r="E9" s="397"/>
      <c r="F9" s="397"/>
      <c r="G9" s="398"/>
      <c r="H9" s="24" t="s">
        <v>17</v>
      </c>
      <c r="I9" s="96">
        <v>100</v>
      </c>
      <c r="J9" s="385" t="s">
        <v>57</v>
      </c>
      <c r="K9" s="386"/>
      <c r="L9" s="76" t="s">
        <v>54</v>
      </c>
      <c r="M9" s="76"/>
      <c r="N9" s="105" t="s">
        <v>54</v>
      </c>
      <c r="O9" s="105" t="s">
        <v>153</v>
      </c>
    </row>
    <row r="10" spans="1:15" ht="36" customHeight="1" x14ac:dyDescent="0.2">
      <c r="A10" s="112">
        <v>7</v>
      </c>
      <c r="B10" s="199" t="s">
        <v>183</v>
      </c>
      <c r="C10" s="387" t="s">
        <v>75</v>
      </c>
      <c r="D10" s="388"/>
      <c r="E10" s="388"/>
      <c r="F10" s="388"/>
      <c r="G10" s="389"/>
      <c r="H10" s="24" t="s">
        <v>17</v>
      </c>
      <c r="I10" s="96">
        <v>100</v>
      </c>
      <c r="J10" s="385" t="s">
        <v>50</v>
      </c>
      <c r="K10" s="386"/>
      <c r="L10" s="76" t="s">
        <v>54</v>
      </c>
      <c r="M10" s="76"/>
      <c r="N10" s="105" t="s">
        <v>54</v>
      </c>
      <c r="O10" s="105" t="s">
        <v>153</v>
      </c>
    </row>
    <row r="11" spans="1:15" ht="33.75" customHeight="1" x14ac:dyDescent="0.2">
      <c r="A11" s="112">
        <v>8</v>
      </c>
      <c r="B11" s="213" t="s">
        <v>207</v>
      </c>
      <c r="C11" s="390" t="s">
        <v>148</v>
      </c>
      <c r="D11" s="391"/>
      <c r="E11" s="391"/>
      <c r="F11" s="391"/>
      <c r="G11" s="392"/>
      <c r="H11" s="149" t="s">
        <v>17</v>
      </c>
      <c r="I11" s="186">
        <v>3150000</v>
      </c>
      <c r="J11" s="393" t="s">
        <v>221</v>
      </c>
      <c r="K11" s="314"/>
      <c r="L11" s="187" t="s">
        <v>1</v>
      </c>
      <c r="M11" s="212" t="s">
        <v>220</v>
      </c>
      <c r="N11" s="105" t="s">
        <v>213</v>
      </c>
      <c r="O11" s="105" t="s">
        <v>118</v>
      </c>
    </row>
    <row r="12" spans="1:15" ht="33.75" customHeight="1" x14ac:dyDescent="0.2">
      <c r="A12" s="112">
        <v>9</v>
      </c>
      <c r="B12" s="105" t="s">
        <v>184</v>
      </c>
      <c r="C12" s="408" t="s">
        <v>105</v>
      </c>
      <c r="D12" s="408"/>
      <c r="E12" s="408"/>
      <c r="F12" s="408"/>
      <c r="G12" s="408"/>
      <c r="H12" s="24" t="s">
        <v>17</v>
      </c>
      <c r="I12" s="96">
        <f>100</f>
        <v>100</v>
      </c>
      <c r="J12" s="385" t="s">
        <v>57</v>
      </c>
      <c r="K12" s="386"/>
      <c r="L12" s="76" t="s">
        <v>54</v>
      </c>
      <c r="M12" s="76"/>
      <c r="N12" s="105" t="s">
        <v>54</v>
      </c>
      <c r="O12" s="105" t="s">
        <v>153</v>
      </c>
    </row>
    <row r="13" spans="1:15" ht="33.75" customHeight="1" x14ac:dyDescent="0.2">
      <c r="A13" s="112">
        <v>10</v>
      </c>
      <c r="B13" s="105" t="s">
        <v>185</v>
      </c>
      <c r="C13" s="408" t="s">
        <v>116</v>
      </c>
      <c r="D13" s="408"/>
      <c r="E13" s="408"/>
      <c r="F13" s="408"/>
      <c r="G13" s="408"/>
      <c r="H13" s="24" t="s">
        <v>17</v>
      </c>
      <c r="I13" s="96">
        <v>100</v>
      </c>
      <c r="J13" s="385" t="s">
        <v>57</v>
      </c>
      <c r="K13" s="386"/>
      <c r="L13" s="76" t="s">
        <v>54</v>
      </c>
      <c r="M13" s="76"/>
      <c r="N13" s="105" t="s">
        <v>54</v>
      </c>
      <c r="O13" s="105" t="s">
        <v>153</v>
      </c>
    </row>
    <row r="14" spans="1:15" ht="37.5" customHeight="1" x14ac:dyDescent="0.2">
      <c r="A14" s="112">
        <v>11</v>
      </c>
      <c r="B14" s="105" t="s">
        <v>186</v>
      </c>
      <c r="C14" s="408" t="s">
        <v>149</v>
      </c>
      <c r="D14" s="408"/>
      <c r="E14" s="408"/>
      <c r="F14" s="408"/>
      <c r="G14" s="408"/>
      <c r="H14" s="24" t="s">
        <v>17</v>
      </c>
      <c r="I14" s="96">
        <v>100</v>
      </c>
      <c r="J14" s="385" t="s">
        <v>57</v>
      </c>
      <c r="K14" s="386"/>
      <c r="L14" s="76" t="s">
        <v>54</v>
      </c>
      <c r="M14" s="76"/>
      <c r="N14" s="105" t="s">
        <v>54</v>
      </c>
      <c r="O14" s="105" t="s">
        <v>153</v>
      </c>
    </row>
    <row r="15" spans="1:15" ht="33.75" customHeight="1" x14ac:dyDescent="0.2">
      <c r="A15" s="112">
        <v>12</v>
      </c>
      <c r="B15" s="201" t="s">
        <v>187</v>
      </c>
      <c r="C15" s="411" t="s">
        <v>157</v>
      </c>
      <c r="D15" s="309"/>
      <c r="E15" s="309"/>
      <c r="F15" s="309"/>
      <c r="G15" s="310"/>
      <c r="H15" s="24" t="s">
        <v>17</v>
      </c>
      <c r="I15" s="96">
        <v>100</v>
      </c>
      <c r="J15" s="385" t="s">
        <v>57</v>
      </c>
      <c r="K15" s="386"/>
      <c r="L15" s="76" t="s">
        <v>54</v>
      </c>
      <c r="M15" s="76"/>
      <c r="N15" s="105" t="s">
        <v>54</v>
      </c>
      <c r="O15" s="105" t="s">
        <v>153</v>
      </c>
    </row>
    <row r="16" spans="1:15" ht="57" customHeight="1" x14ac:dyDescent="0.2">
      <c r="A16" s="66">
        <v>13</v>
      </c>
      <c r="B16" s="201" t="s">
        <v>188</v>
      </c>
      <c r="C16" s="405" t="s">
        <v>155</v>
      </c>
      <c r="D16" s="406"/>
      <c r="E16" s="406"/>
      <c r="F16" s="406"/>
      <c r="G16" s="407"/>
      <c r="H16" s="24" t="s">
        <v>17</v>
      </c>
      <c r="I16" s="93">
        <v>0</v>
      </c>
      <c r="J16" s="409" t="s">
        <v>223</v>
      </c>
      <c r="K16" s="410"/>
      <c r="L16" s="75" t="s">
        <v>39</v>
      </c>
      <c r="M16" s="105"/>
      <c r="N16" s="105" t="s">
        <v>40</v>
      </c>
      <c r="O16" s="105" t="s">
        <v>153</v>
      </c>
    </row>
    <row r="17" spans="1:15" ht="18" customHeight="1" x14ac:dyDescent="0.2">
      <c r="I17" s="7">
        <f>SUM(I4:I16)</f>
        <v>3151100</v>
      </c>
      <c r="M17" s="16"/>
      <c r="N17" s="16"/>
    </row>
    <row r="18" spans="1:15" x14ac:dyDescent="0.2">
      <c r="C18" s="403" t="s">
        <v>38</v>
      </c>
      <c r="D18" s="403"/>
      <c r="E18" s="403"/>
      <c r="F18" s="403"/>
      <c r="G18" s="403"/>
      <c r="H18" s="23">
        <v>0</v>
      </c>
    </row>
    <row r="19" spans="1:15" ht="12" x14ac:dyDescent="0.2">
      <c r="C19" s="400" t="s">
        <v>1</v>
      </c>
      <c r="D19" s="400"/>
      <c r="E19" s="400"/>
      <c r="F19" s="400"/>
      <c r="G19" s="400"/>
      <c r="H19" s="23">
        <f>SUM(I11:I11)</f>
        <v>3150000</v>
      </c>
      <c r="O19" s="20"/>
    </row>
    <row r="20" spans="1:15" x14ac:dyDescent="0.2">
      <c r="C20" s="401" t="s">
        <v>40</v>
      </c>
      <c r="D20" s="401"/>
      <c r="E20" s="401"/>
      <c r="F20" s="401"/>
      <c r="G20" s="401"/>
      <c r="H20" s="23">
        <f>I16</f>
        <v>0</v>
      </c>
    </row>
    <row r="21" spans="1:15" x14ac:dyDescent="0.2">
      <c r="C21" s="343" t="s">
        <v>48</v>
      </c>
      <c r="D21" s="343"/>
      <c r="E21" s="343"/>
      <c r="F21" s="343"/>
      <c r="G21" s="343"/>
      <c r="H21" s="23">
        <f ca="1">SUMIF(L4:L16,I4:I16,C21)</f>
        <v>0</v>
      </c>
    </row>
    <row r="22" spans="1:15" x14ac:dyDescent="0.2">
      <c r="C22" s="404" t="s">
        <v>45</v>
      </c>
      <c r="D22" s="404"/>
      <c r="E22" s="404"/>
      <c r="F22" s="404"/>
      <c r="G22" s="404"/>
      <c r="H22" s="23">
        <f ca="1">SUMIF(L4:L17,I4:I17,C22)</f>
        <v>0</v>
      </c>
    </row>
    <row r="23" spans="1:15" x14ac:dyDescent="0.2">
      <c r="C23" s="402" t="s">
        <v>41</v>
      </c>
      <c r="D23" s="402"/>
      <c r="E23" s="402"/>
      <c r="F23" s="402"/>
      <c r="G23" s="402"/>
      <c r="H23" s="23">
        <f>I4+I5+I6+I7+I8+I9+I10+I12+I13+I14+I15</f>
        <v>1100</v>
      </c>
    </row>
    <row r="24" spans="1:15" ht="12.75" customHeight="1" x14ac:dyDescent="0.2">
      <c r="C24" s="345" t="s">
        <v>100</v>
      </c>
      <c r="D24" s="345"/>
      <c r="E24" s="345"/>
      <c r="F24" s="345"/>
      <c r="G24" s="345"/>
      <c r="H24" s="23">
        <v>0</v>
      </c>
    </row>
    <row r="25" spans="1:15" ht="12.75" customHeight="1" x14ac:dyDescent="0.2">
      <c r="B25" s="92"/>
      <c r="C25" s="346" t="s">
        <v>47</v>
      </c>
      <c r="D25" s="346"/>
      <c r="E25" s="346"/>
      <c r="F25" s="346"/>
      <c r="G25" s="346"/>
      <c r="H25" s="23">
        <v>0</v>
      </c>
    </row>
    <row r="26" spans="1:15" ht="16.5" customHeight="1" x14ac:dyDescent="0.2">
      <c r="A26" s="399" t="s">
        <v>6</v>
      </c>
      <c r="B26" s="399"/>
      <c r="C26" s="399"/>
      <c r="D26" s="399"/>
      <c r="E26" s="399"/>
      <c r="F26" s="399"/>
      <c r="G26" s="399"/>
      <c r="H26" s="19">
        <f ca="1">SUM(H18:H25)</f>
        <v>3151100</v>
      </c>
      <c r="I26" s="48"/>
    </row>
    <row r="27" spans="1:15" ht="23.25" customHeight="1" x14ac:dyDescent="0.2">
      <c r="H27" s="77"/>
      <c r="I27" s="48"/>
    </row>
    <row r="28" spans="1:15" ht="23.25" customHeight="1" x14ac:dyDescent="0.2"/>
    <row r="29" spans="1:15" ht="23.25" customHeight="1" x14ac:dyDescent="0.2"/>
    <row r="30" spans="1:15" ht="23.25" customHeight="1" x14ac:dyDescent="0.2"/>
    <row r="31" spans="1:15" ht="23.25" customHeight="1" x14ac:dyDescent="0.2"/>
    <row r="32" spans="1:15" ht="23.25" customHeight="1" x14ac:dyDescent="0.2"/>
    <row r="39" ht="9.6" customHeight="1" x14ac:dyDescent="0.2"/>
    <row r="47" ht="18.600000000000001" customHeight="1" x14ac:dyDescent="0.2"/>
  </sheetData>
  <sheetProtection selectLockedCells="1" selectUnlockedCells="1"/>
  <autoFilter ref="B3:H26" xr:uid="{00000000-0009-0000-0000-000003000000}">
    <filterColumn colId="1" showButton="0"/>
    <filterColumn colId="2" showButton="0"/>
    <filterColumn colId="3" showButton="0"/>
    <filterColumn colId="4" showButton="0"/>
  </autoFilter>
  <mergeCells count="38">
    <mergeCell ref="A1:M1"/>
    <mergeCell ref="C3:G3"/>
    <mergeCell ref="J3:K3"/>
    <mergeCell ref="C5:G5"/>
    <mergeCell ref="J4:K4"/>
    <mergeCell ref="C4:G4"/>
    <mergeCell ref="J5:K5"/>
    <mergeCell ref="J12:K12"/>
    <mergeCell ref="C18:G18"/>
    <mergeCell ref="C22:G22"/>
    <mergeCell ref="C25:G25"/>
    <mergeCell ref="C24:G24"/>
    <mergeCell ref="C16:G16"/>
    <mergeCell ref="C13:G13"/>
    <mergeCell ref="J13:K13"/>
    <mergeCell ref="J16:K16"/>
    <mergeCell ref="C12:G12"/>
    <mergeCell ref="C14:G14"/>
    <mergeCell ref="J14:K14"/>
    <mergeCell ref="J15:K15"/>
    <mergeCell ref="C15:G15"/>
    <mergeCell ref="A26:G26"/>
    <mergeCell ref="C19:G19"/>
    <mergeCell ref="C20:G20"/>
    <mergeCell ref="C21:G21"/>
    <mergeCell ref="C23:G23"/>
    <mergeCell ref="J10:K10"/>
    <mergeCell ref="C10:G10"/>
    <mergeCell ref="C11:G11"/>
    <mergeCell ref="J11:K11"/>
    <mergeCell ref="C6:G6"/>
    <mergeCell ref="J8:K8"/>
    <mergeCell ref="C9:G9"/>
    <mergeCell ref="J9:K9"/>
    <mergeCell ref="J6:K6"/>
    <mergeCell ref="C8:G8"/>
    <mergeCell ref="C7:G7"/>
    <mergeCell ref="J7:K7"/>
  </mergeCells>
  <phoneticPr fontId="0" type="noConversion"/>
  <pageMargins left="0.35433070866141736" right="0.35433070866141736" top="0.70866141732283472" bottom="0.23622047244094491" header="0.51181102362204722" footer="0.27559055118110237"/>
  <pageSetup paperSize="9" scale="74" firstPageNumber="0" orientation="landscape" r:id="rId1"/>
  <headerFooter alignWithMargins="0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O43"/>
  <sheetViews>
    <sheetView view="pageBreakPreview" zoomScaleNormal="140" zoomScaleSheetLayoutView="100" workbookViewId="0">
      <selection activeCell="M5" sqref="M5"/>
    </sheetView>
  </sheetViews>
  <sheetFormatPr defaultColWidth="8.88671875" defaultRowHeight="11.4" x14ac:dyDescent="0.2"/>
  <cols>
    <col min="1" max="1" width="3.6640625" style="10" bestFit="1" customWidth="1"/>
    <col min="2" max="2" width="17.33203125" style="59" customWidth="1"/>
    <col min="3" max="3" width="13.44140625" style="10" customWidth="1"/>
    <col min="4" max="4" width="9.44140625" style="10" customWidth="1"/>
    <col min="5" max="5" width="6" style="10" customWidth="1"/>
    <col min="6" max="6" width="5.44140625" style="10" customWidth="1"/>
    <col min="7" max="7" width="14.6640625" style="10" customWidth="1"/>
    <col min="8" max="8" width="11.88671875" style="21" customWidth="1"/>
    <col min="9" max="9" width="13.33203125" style="10" customWidth="1"/>
    <col min="10" max="10" width="6.5546875" style="10" customWidth="1"/>
    <col min="11" max="11" width="6.6640625" style="10" customWidth="1"/>
    <col min="12" max="12" width="15.33203125" style="10" customWidth="1"/>
    <col min="13" max="14" width="16.109375" style="10" customWidth="1"/>
    <col min="15" max="15" width="15.33203125" style="10" customWidth="1"/>
    <col min="16" max="16384" width="8.88671875" style="10"/>
  </cols>
  <sheetData>
    <row r="1" spans="1:15" ht="25.5" customHeight="1" x14ac:dyDescent="0.25">
      <c r="A1" s="289" t="s">
        <v>18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124"/>
      <c r="N1" s="124"/>
      <c r="O1" s="124"/>
    </row>
    <row r="3" spans="1:15" s="13" customFormat="1" ht="30.75" customHeight="1" x14ac:dyDescent="0.2">
      <c r="A3" s="66" t="s">
        <v>7</v>
      </c>
      <c r="B3" s="208" t="s">
        <v>218</v>
      </c>
      <c r="C3" s="415" t="s">
        <v>8</v>
      </c>
      <c r="D3" s="416"/>
      <c r="E3" s="416"/>
      <c r="F3" s="416"/>
      <c r="G3" s="416"/>
      <c r="H3" s="22" t="s">
        <v>15</v>
      </c>
      <c r="I3" s="12" t="s">
        <v>16</v>
      </c>
      <c r="J3" s="416" t="s">
        <v>10</v>
      </c>
      <c r="K3" s="416"/>
      <c r="L3" s="12" t="s">
        <v>13</v>
      </c>
      <c r="M3" s="63" t="s">
        <v>72</v>
      </c>
      <c r="N3" s="63" t="s">
        <v>217</v>
      </c>
      <c r="O3" s="63" t="s">
        <v>152</v>
      </c>
    </row>
    <row r="4" spans="1:15" s="13" customFormat="1" ht="45" customHeight="1" x14ac:dyDescent="0.2">
      <c r="A4" s="24">
        <v>1</v>
      </c>
      <c r="B4" s="209" t="s">
        <v>189</v>
      </c>
      <c r="C4" s="417" t="s">
        <v>131</v>
      </c>
      <c r="D4" s="417"/>
      <c r="E4" s="417"/>
      <c r="F4" s="417"/>
      <c r="G4" s="418"/>
      <c r="H4" s="184" t="s">
        <v>17</v>
      </c>
      <c r="I4" s="185">
        <v>264203.8</v>
      </c>
      <c r="J4" s="419" t="s">
        <v>50</v>
      </c>
      <c r="K4" s="420"/>
      <c r="L4" s="53" t="s">
        <v>38</v>
      </c>
      <c r="M4" s="53"/>
      <c r="N4" s="214" t="s">
        <v>76</v>
      </c>
      <c r="O4" s="133" t="s">
        <v>153</v>
      </c>
    </row>
    <row r="5" spans="1:15" ht="37.5" customHeight="1" x14ac:dyDescent="0.2">
      <c r="A5" s="24">
        <v>2</v>
      </c>
      <c r="B5" s="209" t="s">
        <v>190</v>
      </c>
      <c r="C5" s="421" t="s">
        <v>67</v>
      </c>
      <c r="D5" s="421"/>
      <c r="E5" s="421"/>
      <c r="F5" s="421"/>
      <c r="G5" s="424"/>
      <c r="H5" s="137" t="s">
        <v>17</v>
      </c>
      <c r="I5" s="96">
        <v>100</v>
      </c>
      <c r="J5" s="422" t="s">
        <v>50</v>
      </c>
      <c r="K5" s="423"/>
      <c r="L5" s="76" t="s">
        <v>54</v>
      </c>
      <c r="M5" s="76"/>
      <c r="N5" s="214" t="s">
        <v>54</v>
      </c>
      <c r="O5" s="133" t="s">
        <v>153</v>
      </c>
    </row>
    <row r="6" spans="1:15" ht="37.5" customHeight="1" x14ac:dyDescent="0.2">
      <c r="A6" s="24">
        <v>3</v>
      </c>
      <c r="B6" s="105" t="s">
        <v>191</v>
      </c>
      <c r="C6" s="421" t="s">
        <v>132</v>
      </c>
      <c r="D6" s="309"/>
      <c r="E6" s="309"/>
      <c r="F6" s="309"/>
      <c r="G6" s="310"/>
      <c r="H6" s="137" t="s">
        <v>17</v>
      </c>
      <c r="I6" s="113">
        <v>412269</v>
      </c>
      <c r="J6" s="422" t="s">
        <v>57</v>
      </c>
      <c r="K6" s="423"/>
      <c r="L6" s="125" t="s">
        <v>48</v>
      </c>
      <c r="M6" s="211" t="s">
        <v>133</v>
      </c>
      <c r="N6" s="105" t="s">
        <v>214</v>
      </c>
      <c r="O6" s="190" t="s">
        <v>153</v>
      </c>
    </row>
    <row r="7" spans="1:15" ht="37.5" customHeight="1" x14ac:dyDescent="0.2">
      <c r="A7" s="24">
        <v>4</v>
      </c>
      <c r="B7" s="105" t="s">
        <v>192</v>
      </c>
      <c r="C7" s="421" t="s">
        <v>117</v>
      </c>
      <c r="D7" s="309"/>
      <c r="E7" s="309"/>
      <c r="F7" s="309"/>
      <c r="G7" s="310"/>
      <c r="H7" s="24" t="s">
        <v>17</v>
      </c>
      <c r="I7" s="96">
        <v>100</v>
      </c>
      <c r="J7" s="422" t="s">
        <v>57</v>
      </c>
      <c r="K7" s="423"/>
      <c r="L7" s="76" t="s">
        <v>54</v>
      </c>
      <c r="M7" s="76"/>
      <c r="N7" s="214" t="s">
        <v>54</v>
      </c>
      <c r="O7" s="133" t="s">
        <v>153</v>
      </c>
    </row>
    <row r="8" spans="1:15" ht="37.5" customHeight="1" x14ac:dyDescent="0.2">
      <c r="A8" s="24">
        <v>5</v>
      </c>
      <c r="B8" s="105" t="s">
        <v>193</v>
      </c>
      <c r="C8" s="421" t="s">
        <v>156</v>
      </c>
      <c r="D8" s="309"/>
      <c r="E8" s="309"/>
      <c r="F8" s="309"/>
      <c r="G8" s="310"/>
      <c r="H8" s="24" t="s">
        <v>17</v>
      </c>
      <c r="I8" s="96">
        <v>100</v>
      </c>
      <c r="J8" s="422" t="s">
        <v>57</v>
      </c>
      <c r="K8" s="423"/>
      <c r="L8" s="76" t="s">
        <v>54</v>
      </c>
      <c r="M8" s="76"/>
      <c r="N8" s="214" t="s">
        <v>54</v>
      </c>
      <c r="O8" s="133" t="s">
        <v>153</v>
      </c>
    </row>
    <row r="9" spans="1:15" s="54" customFormat="1" ht="14.25" customHeight="1" x14ac:dyDescent="0.2">
      <c r="A9" s="55"/>
      <c r="B9" s="61"/>
      <c r="C9" s="147"/>
      <c r="D9" s="147"/>
      <c r="E9" s="147"/>
      <c r="F9" s="147"/>
      <c r="G9" s="147"/>
      <c r="H9" s="55"/>
      <c r="I9" s="7">
        <f>SUM(I4:I8)</f>
        <v>676772.8</v>
      </c>
      <c r="J9" s="55"/>
      <c r="K9" s="55"/>
      <c r="L9" s="55"/>
      <c r="M9" s="55"/>
      <c r="N9" s="55"/>
      <c r="O9" s="55"/>
    </row>
    <row r="10" spans="1:15" ht="12" customHeight="1" x14ac:dyDescent="0.2">
      <c r="C10" s="412" t="s">
        <v>38</v>
      </c>
      <c r="D10" s="412"/>
      <c r="E10" s="412"/>
      <c r="F10" s="412"/>
      <c r="G10" s="412"/>
      <c r="H10" s="23">
        <f>I4</f>
        <v>264203.8</v>
      </c>
    </row>
    <row r="11" spans="1:15" ht="12" customHeight="1" x14ac:dyDescent="0.2">
      <c r="C11" s="348" t="s">
        <v>1</v>
      </c>
      <c r="D11" s="348"/>
      <c r="E11" s="348"/>
      <c r="F11" s="348"/>
      <c r="G11" s="348"/>
      <c r="H11" s="23">
        <v>0</v>
      </c>
    </row>
    <row r="12" spans="1:15" ht="12" customHeight="1" x14ac:dyDescent="0.2">
      <c r="C12" s="347" t="s">
        <v>40</v>
      </c>
      <c r="D12" s="347"/>
      <c r="E12" s="347"/>
      <c r="F12" s="347"/>
      <c r="G12" s="347"/>
      <c r="H12" s="23">
        <v>0</v>
      </c>
    </row>
    <row r="13" spans="1:15" ht="12" customHeight="1" x14ac:dyDescent="0.2">
      <c r="C13" s="343" t="s">
        <v>48</v>
      </c>
      <c r="D13" s="413"/>
      <c r="E13" s="413"/>
      <c r="F13" s="413"/>
      <c r="G13" s="413"/>
      <c r="H13" s="23">
        <f>I6</f>
        <v>412269</v>
      </c>
    </row>
    <row r="14" spans="1:15" ht="12" customHeight="1" x14ac:dyDescent="0.2">
      <c r="C14" s="414" t="s">
        <v>45</v>
      </c>
      <c r="D14" s="414"/>
      <c r="E14" s="414"/>
      <c r="F14" s="414"/>
      <c r="G14" s="414"/>
      <c r="H14" s="23">
        <v>0</v>
      </c>
    </row>
    <row r="15" spans="1:15" ht="12" customHeight="1" x14ac:dyDescent="0.2">
      <c r="C15" s="342" t="s">
        <v>41</v>
      </c>
      <c r="D15" s="342"/>
      <c r="E15" s="342"/>
      <c r="F15" s="342"/>
      <c r="G15" s="342"/>
      <c r="H15" s="23">
        <f>I5+I8+I7</f>
        <v>300</v>
      </c>
    </row>
    <row r="16" spans="1:15" ht="12" customHeight="1" x14ac:dyDescent="0.2">
      <c r="C16" s="345" t="s">
        <v>100</v>
      </c>
      <c r="D16" s="345"/>
      <c r="E16" s="345"/>
      <c r="F16" s="345"/>
      <c r="G16" s="345"/>
      <c r="H16" s="23">
        <f>0</f>
        <v>0</v>
      </c>
    </row>
    <row r="17" spans="1:9" ht="12.75" customHeight="1" x14ac:dyDescent="0.2">
      <c r="B17" s="10"/>
      <c r="C17" s="346" t="s">
        <v>47</v>
      </c>
      <c r="D17" s="346"/>
      <c r="E17" s="346"/>
      <c r="F17" s="346"/>
      <c r="G17" s="346"/>
      <c r="H17" s="23">
        <v>0</v>
      </c>
    </row>
    <row r="18" spans="1:9" ht="12" customHeight="1" x14ac:dyDescent="0.2">
      <c r="A18" s="399" t="s">
        <v>6</v>
      </c>
      <c r="B18" s="399"/>
      <c r="C18" s="399"/>
      <c r="D18" s="399"/>
      <c r="E18" s="399"/>
      <c r="F18" s="399"/>
      <c r="G18" s="399"/>
      <c r="H18" s="19">
        <f>SUM(H10:H17)</f>
        <v>676772.8</v>
      </c>
    </row>
    <row r="19" spans="1:9" ht="12" x14ac:dyDescent="0.2">
      <c r="H19" s="78"/>
      <c r="I19" s="48"/>
    </row>
    <row r="23" spans="1:9" x14ac:dyDescent="0.2">
      <c r="G23" s="144"/>
    </row>
    <row r="24" spans="1:9" x14ac:dyDescent="0.2">
      <c r="G24" s="144"/>
    </row>
    <row r="35" ht="9.6" customHeight="1" x14ac:dyDescent="0.2"/>
    <row r="43" ht="18.600000000000001" customHeight="1" x14ac:dyDescent="0.2"/>
  </sheetData>
  <sheetProtection selectLockedCells="1" selectUnlockedCells="1"/>
  <autoFilter ref="A3:O18" xr:uid="{00000000-0009-0000-0000-000004000000}">
    <filterColumn colId="2" showButton="0"/>
    <filterColumn colId="3" showButton="0"/>
    <filterColumn colId="4" showButton="0"/>
    <filterColumn colId="5" showButton="0"/>
    <filterColumn colId="9" showButton="0"/>
  </autoFilter>
  <mergeCells count="22">
    <mergeCell ref="C6:G6"/>
    <mergeCell ref="J6:K6"/>
    <mergeCell ref="C8:G8"/>
    <mergeCell ref="J8:K8"/>
    <mergeCell ref="C5:G5"/>
    <mergeCell ref="J5:K5"/>
    <mergeCell ref="C7:G7"/>
    <mergeCell ref="J7:K7"/>
    <mergeCell ref="A1:L1"/>
    <mergeCell ref="C3:G3"/>
    <mergeCell ref="J3:K3"/>
    <mergeCell ref="C4:G4"/>
    <mergeCell ref="J4:K4"/>
    <mergeCell ref="A18:G18"/>
    <mergeCell ref="C10:G10"/>
    <mergeCell ref="C11:G11"/>
    <mergeCell ref="C12:G12"/>
    <mergeCell ref="C13:G13"/>
    <mergeCell ref="C14:G14"/>
    <mergeCell ref="C16:G16"/>
    <mergeCell ref="C15:G15"/>
    <mergeCell ref="C17:G17"/>
  </mergeCells>
  <phoneticPr fontId="0" type="noConversion"/>
  <pageMargins left="0.35433070866141736" right="0.35433070866141736" top="0.70866141732283472" bottom="0.23622047244094491" header="0.51181102362204722" footer="0.27559055118110237"/>
  <pageSetup paperSize="9" scale="82" firstPageNumber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O49"/>
  <sheetViews>
    <sheetView view="pageBreakPreview" zoomScaleSheetLayoutView="100" workbookViewId="0">
      <selection activeCell="J20" sqref="J20"/>
    </sheetView>
  </sheetViews>
  <sheetFormatPr defaultColWidth="8.88671875" defaultRowHeight="11.4" x14ac:dyDescent="0.2"/>
  <cols>
    <col min="1" max="1" width="3.6640625" style="10" bestFit="1" customWidth="1"/>
    <col min="2" max="2" width="18.109375" style="10" customWidth="1"/>
    <col min="3" max="3" width="13.44140625" style="10" customWidth="1"/>
    <col min="4" max="4" width="9.44140625" style="10" customWidth="1"/>
    <col min="5" max="5" width="6" style="10" customWidth="1"/>
    <col min="6" max="6" width="5.44140625" style="10" customWidth="1"/>
    <col min="7" max="7" width="10.88671875" style="10" customWidth="1"/>
    <col min="8" max="8" width="12.6640625" style="21" bestFit="1" customWidth="1"/>
    <col min="9" max="9" width="12.6640625" style="10" customWidth="1"/>
    <col min="10" max="10" width="7.88671875" style="10" customWidth="1"/>
    <col min="11" max="11" width="6.109375" style="10" customWidth="1"/>
    <col min="12" max="12" width="16.109375" style="10" customWidth="1"/>
    <col min="13" max="14" width="16.5546875" style="10" customWidth="1"/>
    <col min="15" max="15" width="11.6640625" style="10" bestFit="1" customWidth="1"/>
    <col min="16" max="16384" width="8.88671875" style="10"/>
  </cols>
  <sheetData>
    <row r="1" spans="1:15" ht="25.5" customHeight="1" x14ac:dyDescent="0.25">
      <c r="A1" s="289" t="s">
        <v>33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124"/>
    </row>
    <row r="3" spans="1:15" s="13" customFormat="1" ht="34.35" customHeight="1" x14ac:dyDescent="0.2">
      <c r="A3" s="11" t="s">
        <v>7</v>
      </c>
      <c r="B3" s="12" t="s">
        <v>218</v>
      </c>
      <c r="C3" s="416" t="s">
        <v>8</v>
      </c>
      <c r="D3" s="416"/>
      <c r="E3" s="416"/>
      <c r="F3" s="416"/>
      <c r="G3" s="416"/>
      <c r="H3" s="22" t="s">
        <v>15</v>
      </c>
      <c r="I3" s="12" t="s">
        <v>16</v>
      </c>
      <c r="J3" s="416" t="s">
        <v>10</v>
      </c>
      <c r="K3" s="416"/>
      <c r="L3" s="12" t="s">
        <v>13</v>
      </c>
      <c r="M3" s="12" t="s">
        <v>72</v>
      </c>
      <c r="N3" s="63" t="s">
        <v>217</v>
      </c>
      <c r="O3" s="63" t="s">
        <v>152</v>
      </c>
    </row>
    <row r="4" spans="1:15" ht="28.5" customHeight="1" x14ac:dyDescent="0.2">
      <c r="A4" s="14">
        <v>1</v>
      </c>
      <c r="B4" s="85" t="s">
        <v>194</v>
      </c>
      <c r="C4" s="425" t="s">
        <v>52</v>
      </c>
      <c r="D4" s="425"/>
      <c r="E4" s="425"/>
      <c r="F4" s="425"/>
      <c r="G4" s="425"/>
      <c r="H4" s="14" t="s">
        <v>17</v>
      </c>
      <c r="I4" s="162">
        <v>100</v>
      </c>
      <c r="J4" s="426"/>
      <c r="K4" s="426"/>
      <c r="L4" s="76" t="s">
        <v>54</v>
      </c>
      <c r="M4" s="76"/>
      <c r="N4" s="177" t="s">
        <v>54</v>
      </c>
      <c r="O4" s="104" t="s">
        <v>153</v>
      </c>
    </row>
    <row r="5" spans="1:15" ht="33" customHeight="1" x14ac:dyDescent="0.2">
      <c r="A5" s="14">
        <v>2</v>
      </c>
      <c r="B5" s="85" t="s">
        <v>195</v>
      </c>
      <c r="C5" s="425" t="s">
        <v>58</v>
      </c>
      <c r="D5" s="425"/>
      <c r="E5" s="425"/>
      <c r="F5" s="425"/>
      <c r="G5" s="425"/>
      <c r="H5" s="14" t="s">
        <v>17</v>
      </c>
      <c r="I5" s="162">
        <v>100</v>
      </c>
      <c r="J5" s="426"/>
      <c r="K5" s="426"/>
      <c r="L5" s="161" t="s">
        <v>54</v>
      </c>
      <c r="M5" s="76"/>
      <c r="N5" s="177" t="s">
        <v>54</v>
      </c>
      <c r="O5" s="104" t="s">
        <v>153</v>
      </c>
    </row>
    <row r="6" spans="1:15" ht="33" customHeight="1" x14ac:dyDescent="0.2">
      <c r="A6" s="14">
        <v>3</v>
      </c>
      <c r="B6" s="85" t="s">
        <v>196</v>
      </c>
      <c r="C6" s="425" t="s">
        <v>103</v>
      </c>
      <c r="D6" s="425"/>
      <c r="E6" s="425"/>
      <c r="F6" s="425"/>
      <c r="G6" s="425"/>
      <c r="H6" s="14" t="s">
        <v>17</v>
      </c>
      <c r="I6" s="162">
        <v>100</v>
      </c>
      <c r="J6" s="426"/>
      <c r="K6" s="426"/>
      <c r="L6" s="76" t="s">
        <v>54</v>
      </c>
      <c r="M6" s="76"/>
      <c r="N6" s="177" t="s">
        <v>54</v>
      </c>
      <c r="O6" s="104" t="s">
        <v>153</v>
      </c>
    </row>
    <row r="7" spans="1:15" ht="33" customHeight="1" x14ac:dyDescent="0.2">
      <c r="A7" s="14">
        <v>4</v>
      </c>
      <c r="B7" s="85" t="s">
        <v>197</v>
      </c>
      <c r="C7" s="425" t="s">
        <v>104</v>
      </c>
      <c r="D7" s="425"/>
      <c r="E7" s="425"/>
      <c r="F7" s="425"/>
      <c r="G7" s="425"/>
      <c r="H7" s="14" t="s">
        <v>17</v>
      </c>
      <c r="I7" s="162">
        <v>100</v>
      </c>
      <c r="J7" s="426"/>
      <c r="K7" s="426"/>
      <c r="L7" s="76" t="s">
        <v>41</v>
      </c>
      <c r="M7" s="76"/>
      <c r="N7" s="177" t="s">
        <v>41</v>
      </c>
      <c r="O7" s="177" t="s">
        <v>153</v>
      </c>
    </row>
    <row r="8" spans="1:15" ht="30" customHeight="1" x14ac:dyDescent="0.2">
      <c r="A8" s="122"/>
      <c r="H8" s="10"/>
      <c r="I8" s="7">
        <f>SUM(I4:I7)</f>
        <v>400</v>
      </c>
    </row>
    <row r="9" spans="1:15" x14ac:dyDescent="0.2">
      <c r="A9" s="16"/>
      <c r="B9" s="17"/>
      <c r="C9" s="427" t="s">
        <v>24</v>
      </c>
      <c r="D9" s="427"/>
      <c r="E9" s="427"/>
      <c r="F9" s="427"/>
      <c r="G9" s="427"/>
      <c r="H9" s="16"/>
      <c r="I9" s="18"/>
      <c r="J9" s="16"/>
      <c r="K9" s="16"/>
      <c r="L9" s="16"/>
      <c r="M9" s="16"/>
      <c r="N9" s="16"/>
      <c r="O9" s="16"/>
    </row>
    <row r="10" spans="1:15" ht="16.5" customHeight="1" x14ac:dyDescent="0.2">
      <c r="C10" s="412" t="s">
        <v>38</v>
      </c>
      <c r="D10" s="412"/>
      <c r="E10" s="412"/>
      <c r="F10" s="412"/>
      <c r="G10" s="412"/>
      <c r="H10" s="23">
        <f>0</f>
        <v>0</v>
      </c>
    </row>
    <row r="11" spans="1:15" ht="12.75" customHeight="1" x14ac:dyDescent="0.2">
      <c r="C11" s="348" t="s">
        <v>1</v>
      </c>
      <c r="D11" s="348"/>
      <c r="E11" s="348"/>
      <c r="F11" s="348"/>
      <c r="G11" s="348"/>
      <c r="H11" s="23">
        <v>0</v>
      </c>
      <c r="O11" s="55"/>
    </row>
    <row r="12" spans="1:15" ht="12.75" customHeight="1" x14ac:dyDescent="0.2">
      <c r="C12" s="347" t="s">
        <v>40</v>
      </c>
      <c r="D12" s="347"/>
      <c r="E12" s="347"/>
      <c r="F12" s="347"/>
      <c r="G12" s="347"/>
      <c r="H12" s="23">
        <v>0</v>
      </c>
    </row>
    <row r="13" spans="1:15" ht="12.75" customHeight="1" x14ac:dyDescent="0.2">
      <c r="C13" s="343" t="s">
        <v>48</v>
      </c>
      <c r="D13" s="343"/>
      <c r="E13" s="343"/>
      <c r="F13" s="343"/>
      <c r="G13" s="343"/>
      <c r="H13" s="23">
        <v>0</v>
      </c>
    </row>
    <row r="14" spans="1:15" ht="12" customHeight="1" x14ac:dyDescent="0.2">
      <c r="C14" s="414" t="s">
        <v>45</v>
      </c>
      <c r="D14" s="414"/>
      <c r="E14" s="414"/>
      <c r="F14" s="414"/>
      <c r="G14" s="414"/>
      <c r="H14" s="23">
        <v>0</v>
      </c>
    </row>
    <row r="15" spans="1:15" ht="12" customHeight="1" x14ac:dyDescent="0.2">
      <c r="C15" s="342" t="s">
        <v>41</v>
      </c>
      <c r="D15" s="342"/>
      <c r="E15" s="342"/>
      <c r="F15" s="342"/>
      <c r="G15" s="342"/>
      <c r="H15" s="180">
        <f>SUM(I4:I7)</f>
        <v>400</v>
      </c>
    </row>
    <row r="16" spans="1:15" ht="12.75" customHeight="1" x14ac:dyDescent="0.2">
      <c r="C16" s="346" t="s">
        <v>47</v>
      </c>
      <c r="D16" s="346"/>
      <c r="E16" s="346"/>
      <c r="F16" s="346"/>
      <c r="G16" s="346"/>
      <c r="H16" s="23">
        <v>0</v>
      </c>
    </row>
    <row r="17" spans="2:15" ht="12.75" customHeight="1" x14ac:dyDescent="0.2">
      <c r="C17" s="345" t="s">
        <v>100</v>
      </c>
      <c r="D17" s="345"/>
      <c r="E17" s="345"/>
      <c r="F17" s="345"/>
      <c r="G17" s="345"/>
      <c r="H17" s="23">
        <v>0</v>
      </c>
    </row>
    <row r="18" spans="2:15" ht="23.25" customHeight="1" x14ac:dyDescent="0.2">
      <c r="B18" s="20"/>
      <c r="C18" s="399" t="s">
        <v>6</v>
      </c>
      <c r="D18" s="399"/>
      <c r="E18" s="399"/>
      <c r="F18" s="399"/>
      <c r="G18" s="399"/>
      <c r="H18" s="19">
        <f>SUM(H10:H17)</f>
        <v>400</v>
      </c>
      <c r="I18" s="48"/>
    </row>
    <row r="19" spans="2:15" ht="23.25" customHeight="1" x14ac:dyDescent="0.2">
      <c r="H19" s="79"/>
      <c r="I19" s="48"/>
    </row>
    <row r="20" spans="2:15" ht="23.25" customHeight="1" x14ac:dyDescent="0.2"/>
    <row r="21" spans="2:15" ht="23.25" customHeight="1" x14ac:dyDescent="0.2"/>
    <row r="28" spans="2:15" ht="12" x14ac:dyDescent="0.2">
      <c r="O28" s="20"/>
    </row>
    <row r="41" ht="9.6" customHeight="1" x14ac:dyDescent="0.2"/>
    <row r="49" ht="18.600000000000001" customHeight="1" x14ac:dyDescent="0.2"/>
  </sheetData>
  <sheetProtection selectLockedCells="1" selectUnlockedCells="1"/>
  <mergeCells count="21">
    <mergeCell ref="C18:G18"/>
    <mergeCell ref="C15:G15"/>
    <mergeCell ref="C10:G10"/>
    <mergeCell ref="C11:G11"/>
    <mergeCell ref="C12:G12"/>
    <mergeCell ref="C14:G14"/>
    <mergeCell ref="C13:G13"/>
    <mergeCell ref="C17:G17"/>
    <mergeCell ref="C16:G16"/>
    <mergeCell ref="C9:G9"/>
    <mergeCell ref="C5:G5"/>
    <mergeCell ref="J5:K5"/>
    <mergeCell ref="C6:G6"/>
    <mergeCell ref="J6:K6"/>
    <mergeCell ref="C7:G7"/>
    <mergeCell ref="J7:K7"/>
    <mergeCell ref="A1:M1"/>
    <mergeCell ref="C3:G3"/>
    <mergeCell ref="J3:K3"/>
    <mergeCell ref="C4:G4"/>
    <mergeCell ref="J4:K4"/>
  </mergeCells>
  <phoneticPr fontId="0" type="noConversion"/>
  <pageMargins left="0.35433070866141736" right="0.35433070866141736" top="0.70866141732283472" bottom="0.23622047244094491" header="0.51181102362204722" footer="0.27559055118110237"/>
  <pageSetup paperSize="9" scale="84" firstPageNumber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O48"/>
  <sheetViews>
    <sheetView view="pageBreakPreview" zoomScale="130" zoomScaleNormal="130" zoomScaleSheetLayoutView="130" workbookViewId="0">
      <selection activeCell="N3" sqref="N3"/>
    </sheetView>
  </sheetViews>
  <sheetFormatPr defaultColWidth="8.88671875" defaultRowHeight="11.4" x14ac:dyDescent="0.2"/>
  <cols>
    <col min="1" max="1" width="3.109375" style="10" customWidth="1"/>
    <col min="2" max="2" width="11.88671875" style="10" customWidth="1"/>
    <col min="3" max="3" width="13.44140625" style="10" customWidth="1"/>
    <col min="4" max="4" width="9.44140625" style="10" customWidth="1"/>
    <col min="5" max="5" width="6" style="10" customWidth="1"/>
    <col min="6" max="6" width="5.44140625" style="10" customWidth="1"/>
    <col min="7" max="7" width="9.5546875" style="10" customWidth="1"/>
    <col min="8" max="8" width="10.6640625" style="21" customWidth="1"/>
    <col min="9" max="9" width="13.5546875" style="10" customWidth="1"/>
    <col min="10" max="10" width="6.5546875" style="10" customWidth="1"/>
    <col min="11" max="11" width="6" style="10" customWidth="1"/>
    <col min="12" max="12" width="16.33203125" style="10" customWidth="1"/>
    <col min="13" max="14" width="17.44140625" style="10" customWidth="1"/>
    <col min="15" max="15" width="11.6640625" style="10" bestFit="1" customWidth="1"/>
    <col min="16" max="16384" width="8.88671875" style="10"/>
  </cols>
  <sheetData>
    <row r="1" spans="1:15" ht="25.5" customHeight="1" x14ac:dyDescent="0.25">
      <c r="A1" s="289" t="s">
        <v>19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124"/>
    </row>
    <row r="3" spans="1:15" s="13" customFormat="1" ht="34.35" customHeight="1" x14ac:dyDescent="0.2">
      <c r="A3" s="11" t="s">
        <v>7</v>
      </c>
      <c r="B3" s="12" t="s">
        <v>218</v>
      </c>
      <c r="C3" s="416" t="s">
        <v>8</v>
      </c>
      <c r="D3" s="416"/>
      <c r="E3" s="416"/>
      <c r="F3" s="416"/>
      <c r="G3" s="416"/>
      <c r="H3" s="22" t="s">
        <v>15</v>
      </c>
      <c r="I3" s="12" t="s">
        <v>16</v>
      </c>
      <c r="J3" s="416" t="s">
        <v>10</v>
      </c>
      <c r="K3" s="416"/>
      <c r="L3" s="12" t="s">
        <v>13</v>
      </c>
      <c r="M3" s="12" t="s">
        <v>72</v>
      </c>
      <c r="N3" s="63" t="s">
        <v>217</v>
      </c>
      <c r="O3" s="63" t="s">
        <v>152</v>
      </c>
    </row>
    <row r="4" spans="1:15" s="13" customFormat="1" ht="34.35" customHeight="1" x14ac:dyDescent="0.2">
      <c r="A4" s="123">
        <v>1</v>
      </c>
      <c r="B4" s="105"/>
      <c r="C4" s="430"/>
      <c r="D4" s="430"/>
      <c r="E4" s="430"/>
      <c r="F4" s="430"/>
      <c r="G4" s="430"/>
      <c r="H4" s="14"/>
      <c r="I4" s="14"/>
      <c r="J4" s="393"/>
      <c r="K4" s="386"/>
      <c r="L4" s="14"/>
      <c r="M4" s="14"/>
      <c r="N4" s="126"/>
      <c r="O4" s="126"/>
    </row>
    <row r="5" spans="1:15" s="13" customFormat="1" ht="34.35" customHeight="1" x14ac:dyDescent="0.2">
      <c r="A5" s="88">
        <v>2</v>
      </c>
      <c r="B5" s="105"/>
      <c r="C5" s="428"/>
      <c r="D5" s="397"/>
      <c r="E5" s="397"/>
      <c r="F5" s="397"/>
      <c r="G5" s="429"/>
      <c r="H5" s="14"/>
      <c r="I5" s="14"/>
      <c r="J5" s="393"/>
      <c r="K5" s="386"/>
      <c r="L5" s="177"/>
      <c r="M5" s="149"/>
      <c r="N5" s="126"/>
      <c r="O5" s="126"/>
    </row>
    <row r="6" spans="1:15" ht="16.5" customHeight="1" x14ac:dyDescent="0.2">
      <c r="A6" s="16"/>
      <c r="B6" s="86"/>
      <c r="C6" s="87"/>
      <c r="D6" s="87"/>
      <c r="E6" s="87"/>
      <c r="F6" s="87"/>
      <c r="G6" s="87"/>
      <c r="H6" s="16"/>
      <c r="I6" s="18">
        <f>SUM(I4:I5)</f>
        <v>0</v>
      </c>
      <c r="J6" s="16"/>
      <c r="K6" s="16"/>
      <c r="L6" s="65"/>
    </row>
    <row r="7" spans="1:15" ht="12.75" customHeight="1" x14ac:dyDescent="0.2">
      <c r="C7" s="412" t="s">
        <v>38</v>
      </c>
      <c r="D7" s="412"/>
      <c r="E7" s="412"/>
      <c r="F7" s="412"/>
      <c r="G7" s="412"/>
      <c r="H7" s="23">
        <v>0</v>
      </c>
    </row>
    <row r="8" spans="1:15" ht="12.75" customHeight="1" x14ac:dyDescent="0.2">
      <c r="C8" s="348" t="s">
        <v>1</v>
      </c>
      <c r="D8" s="348"/>
      <c r="E8" s="348"/>
      <c r="F8" s="348"/>
      <c r="G8" s="348"/>
      <c r="H8" s="23">
        <v>0</v>
      </c>
      <c r="O8" s="16"/>
    </row>
    <row r="9" spans="1:15" ht="12.75" customHeight="1" x14ac:dyDescent="0.2">
      <c r="C9" s="347" t="s">
        <v>40</v>
      </c>
      <c r="D9" s="347"/>
      <c r="E9" s="347"/>
      <c r="F9" s="347"/>
      <c r="G9" s="347"/>
      <c r="H9" s="23">
        <v>0</v>
      </c>
    </row>
    <row r="10" spans="1:15" ht="12.75" customHeight="1" x14ac:dyDescent="0.2">
      <c r="C10" s="343" t="s">
        <v>48</v>
      </c>
      <c r="D10" s="343"/>
      <c r="E10" s="343"/>
      <c r="F10" s="343"/>
      <c r="G10" s="343"/>
      <c r="H10" s="23">
        <v>0</v>
      </c>
      <c r="O10" s="55"/>
    </row>
    <row r="11" spans="1:15" ht="12" customHeight="1" x14ac:dyDescent="0.2">
      <c r="C11" s="414" t="s">
        <v>45</v>
      </c>
      <c r="D11" s="414"/>
      <c r="E11" s="414"/>
      <c r="F11" s="414"/>
      <c r="G11" s="414"/>
      <c r="H11" s="23">
        <f>SUM(I4:I5)</f>
        <v>0</v>
      </c>
    </row>
    <row r="12" spans="1:15" ht="12" customHeight="1" x14ac:dyDescent="0.2">
      <c r="C12" s="342" t="s">
        <v>41</v>
      </c>
      <c r="D12" s="342"/>
      <c r="E12" s="342"/>
      <c r="F12" s="342"/>
      <c r="G12" s="342"/>
      <c r="H12" s="23">
        <v>0</v>
      </c>
    </row>
    <row r="13" spans="1:15" ht="12.75" customHeight="1" x14ac:dyDescent="0.2">
      <c r="C13" s="346" t="s">
        <v>47</v>
      </c>
      <c r="D13" s="346"/>
      <c r="E13" s="346"/>
      <c r="F13" s="346"/>
      <c r="G13" s="346"/>
      <c r="H13" s="23">
        <v>0</v>
      </c>
    </row>
    <row r="14" spans="1:15" ht="12.75" customHeight="1" x14ac:dyDescent="0.2">
      <c r="C14" s="345" t="s">
        <v>100</v>
      </c>
      <c r="D14" s="345"/>
      <c r="E14" s="345"/>
      <c r="F14" s="345"/>
      <c r="G14" s="345"/>
      <c r="H14" s="23">
        <v>0</v>
      </c>
    </row>
    <row r="15" spans="1:15" ht="23.25" customHeight="1" x14ac:dyDescent="0.2">
      <c r="A15" s="399" t="s">
        <v>6</v>
      </c>
      <c r="B15" s="399"/>
      <c r="C15" s="399"/>
      <c r="D15" s="399"/>
      <c r="E15" s="399"/>
      <c r="F15" s="399"/>
      <c r="G15" s="399"/>
      <c r="H15" s="19">
        <f>SUM(H7:H14)</f>
        <v>0</v>
      </c>
    </row>
    <row r="16" spans="1:15" ht="23.25" customHeight="1" x14ac:dyDescent="0.2">
      <c r="H16" s="79"/>
    </row>
    <row r="17" spans="15:15" ht="23.25" customHeight="1" x14ac:dyDescent="0.2"/>
    <row r="18" spans="15:15" ht="23.25" customHeight="1" x14ac:dyDescent="0.2"/>
    <row r="27" spans="15:15" ht="12" x14ac:dyDescent="0.2">
      <c r="O27" s="20"/>
    </row>
    <row r="40" ht="9.6" customHeight="1" x14ac:dyDescent="0.2"/>
    <row r="48" ht="18.600000000000001" customHeight="1" x14ac:dyDescent="0.2"/>
  </sheetData>
  <sheetProtection selectLockedCells="1" selectUnlockedCells="1"/>
  <mergeCells count="16">
    <mergeCell ref="A1:M1"/>
    <mergeCell ref="C3:G3"/>
    <mergeCell ref="J3:K3"/>
    <mergeCell ref="J4:K4"/>
    <mergeCell ref="C4:G4"/>
    <mergeCell ref="C5:G5"/>
    <mergeCell ref="J5:K5"/>
    <mergeCell ref="A15:G15"/>
    <mergeCell ref="C7:G7"/>
    <mergeCell ref="C8:G8"/>
    <mergeCell ref="C9:G9"/>
    <mergeCell ref="C10:G10"/>
    <mergeCell ref="C11:G11"/>
    <mergeCell ref="C12:G12"/>
    <mergeCell ref="C13:G13"/>
    <mergeCell ref="C14:G14"/>
  </mergeCells>
  <phoneticPr fontId="0" type="noConversion"/>
  <pageMargins left="0.35433070866141736" right="0.35433070866141736" top="0.70866141732283472" bottom="0.23622047244094491" header="0.51181102362204722" footer="0.27559055118110237"/>
  <pageSetup paperSize="9" scale="89" firstPageNumber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46"/>
  <sheetViews>
    <sheetView view="pageBreakPreview" zoomScaleSheetLayoutView="100" workbookViewId="0">
      <selection activeCell="I8" sqref="I8"/>
    </sheetView>
  </sheetViews>
  <sheetFormatPr defaultColWidth="8.88671875" defaultRowHeight="11.4" x14ac:dyDescent="0.2"/>
  <cols>
    <col min="1" max="1" width="3.109375" style="10" customWidth="1"/>
    <col min="2" max="2" width="14.88671875" style="10" customWidth="1"/>
    <col min="3" max="3" width="13.44140625" style="10" customWidth="1"/>
    <col min="4" max="4" width="9.44140625" style="10" customWidth="1"/>
    <col min="5" max="5" width="6" style="10" customWidth="1"/>
    <col min="6" max="6" width="5.44140625" style="10" customWidth="1"/>
    <col min="7" max="7" width="10.44140625" style="10" customWidth="1"/>
    <col min="8" max="8" width="10" style="21" customWidth="1"/>
    <col min="9" max="9" width="13.6640625" style="10" customWidth="1"/>
    <col min="10" max="10" width="6.5546875" style="10" customWidth="1"/>
    <col min="11" max="11" width="5.6640625" style="10" customWidth="1"/>
    <col min="12" max="12" width="15.33203125" style="10" customWidth="1"/>
    <col min="13" max="14" width="18" style="10" customWidth="1"/>
    <col min="15" max="15" width="11.6640625" style="10" bestFit="1" customWidth="1"/>
    <col min="16" max="16384" width="8.88671875" style="10"/>
  </cols>
  <sheetData>
    <row r="1" spans="1:15" ht="25.5" customHeight="1" x14ac:dyDescent="0.25">
      <c r="A1" s="289" t="s">
        <v>20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124"/>
    </row>
    <row r="3" spans="1:15" s="13" customFormat="1" ht="36" customHeight="1" x14ac:dyDescent="0.2">
      <c r="A3" s="11" t="s">
        <v>7</v>
      </c>
      <c r="B3" s="12" t="s">
        <v>218</v>
      </c>
      <c r="C3" s="416" t="s">
        <v>8</v>
      </c>
      <c r="D3" s="416"/>
      <c r="E3" s="416"/>
      <c r="F3" s="416"/>
      <c r="G3" s="416"/>
      <c r="H3" s="22" t="s">
        <v>15</v>
      </c>
      <c r="I3" s="12" t="s">
        <v>16</v>
      </c>
      <c r="J3" s="416" t="s">
        <v>10</v>
      </c>
      <c r="K3" s="416"/>
      <c r="L3" s="12" t="s">
        <v>13</v>
      </c>
      <c r="M3" s="12" t="s">
        <v>72</v>
      </c>
      <c r="N3" s="63" t="s">
        <v>217</v>
      </c>
      <c r="O3" s="63" t="s">
        <v>152</v>
      </c>
    </row>
    <row r="4" spans="1:15" ht="29.25" customHeight="1" x14ac:dyDescent="0.2">
      <c r="A4" s="24"/>
      <c r="B4" s="60"/>
      <c r="C4" s="425"/>
      <c r="D4" s="425"/>
      <c r="E4" s="425"/>
      <c r="F4" s="425"/>
      <c r="G4" s="425"/>
      <c r="H4" s="14"/>
      <c r="I4" s="28"/>
      <c r="J4" s="433"/>
      <c r="K4" s="433"/>
      <c r="L4" s="102"/>
      <c r="M4" s="24"/>
      <c r="N4" s="24"/>
      <c r="O4" s="104"/>
    </row>
    <row r="5" spans="1:15" ht="29.25" customHeight="1" x14ac:dyDescent="0.2">
      <c r="A5" s="14"/>
      <c r="B5" s="60"/>
      <c r="C5" s="434"/>
      <c r="D5" s="435"/>
      <c r="E5" s="435"/>
      <c r="F5" s="435"/>
      <c r="G5" s="436"/>
      <c r="H5" s="14"/>
      <c r="I5" s="15"/>
      <c r="J5" s="431"/>
      <c r="K5" s="432"/>
      <c r="L5" s="99"/>
      <c r="M5" s="14"/>
      <c r="N5" s="14"/>
      <c r="O5" s="104"/>
    </row>
    <row r="6" spans="1:15" ht="29.25" customHeight="1" x14ac:dyDescent="0.2">
      <c r="A6" s="16"/>
      <c r="B6" s="61"/>
      <c r="C6" s="62"/>
      <c r="D6" s="62"/>
      <c r="E6" s="62"/>
      <c r="F6" s="62"/>
      <c r="G6" s="62"/>
      <c r="H6" s="16"/>
      <c r="I6" s="18">
        <f>SUM(I4:I5)</f>
        <v>0</v>
      </c>
      <c r="J6" s="16"/>
      <c r="K6" s="16"/>
      <c r="L6" s="16"/>
      <c r="M6" s="16"/>
      <c r="N6" s="16"/>
    </row>
    <row r="7" spans="1:15" ht="12.75" customHeight="1" x14ac:dyDescent="0.2">
      <c r="C7" s="412" t="s">
        <v>38</v>
      </c>
      <c r="D7" s="412"/>
      <c r="E7" s="412"/>
      <c r="F7" s="412"/>
      <c r="G7" s="412"/>
      <c r="H7" s="23">
        <f>SUM(I5)</f>
        <v>0</v>
      </c>
      <c r="O7" s="16"/>
    </row>
    <row r="8" spans="1:15" ht="12.75" customHeight="1" x14ac:dyDescent="0.2">
      <c r="C8" s="348" t="s">
        <v>1</v>
      </c>
      <c r="D8" s="348"/>
      <c r="E8" s="348"/>
      <c r="F8" s="348"/>
      <c r="G8" s="348"/>
      <c r="H8" s="23">
        <v>0</v>
      </c>
    </row>
    <row r="9" spans="1:15" ht="12.75" customHeight="1" x14ac:dyDescent="0.2">
      <c r="C9" s="347" t="s">
        <v>40</v>
      </c>
      <c r="D9" s="347"/>
      <c r="E9" s="347"/>
      <c r="F9" s="347"/>
      <c r="G9" s="347"/>
      <c r="H9" s="23">
        <v>0</v>
      </c>
      <c r="O9" s="55"/>
    </row>
    <row r="10" spans="1:15" ht="12.75" customHeight="1" x14ac:dyDescent="0.2">
      <c r="C10" s="343" t="s">
        <v>48</v>
      </c>
      <c r="D10" s="343"/>
      <c r="E10" s="343"/>
      <c r="F10" s="343"/>
      <c r="G10" s="343"/>
      <c r="H10" s="23">
        <v>0</v>
      </c>
    </row>
    <row r="11" spans="1:15" ht="12" customHeight="1" x14ac:dyDescent="0.2">
      <c r="C11" s="414" t="s">
        <v>45</v>
      </c>
      <c r="D11" s="414"/>
      <c r="E11" s="414"/>
      <c r="F11" s="414"/>
      <c r="G11" s="414"/>
      <c r="H11" s="23">
        <v>0</v>
      </c>
    </row>
    <row r="12" spans="1:15" ht="12" customHeight="1" x14ac:dyDescent="0.2">
      <c r="C12" s="342" t="s">
        <v>41</v>
      </c>
      <c r="D12" s="342"/>
      <c r="E12" s="342"/>
      <c r="F12" s="342"/>
      <c r="G12" s="342"/>
      <c r="H12" s="23">
        <v>0</v>
      </c>
    </row>
    <row r="13" spans="1:15" ht="12" customHeight="1" x14ac:dyDescent="0.2">
      <c r="C13" s="345" t="s">
        <v>100</v>
      </c>
      <c r="D13" s="345"/>
      <c r="E13" s="345"/>
      <c r="F13" s="345"/>
      <c r="G13" s="345"/>
      <c r="H13" s="23">
        <v>0</v>
      </c>
    </row>
    <row r="14" spans="1:15" ht="12.75" customHeight="1" x14ac:dyDescent="0.2">
      <c r="C14" s="346" t="s">
        <v>47</v>
      </c>
      <c r="D14" s="346"/>
      <c r="E14" s="346"/>
      <c r="F14" s="346"/>
      <c r="G14" s="346"/>
      <c r="H14" s="23">
        <f>SUM(I4)</f>
        <v>0</v>
      </c>
    </row>
    <row r="15" spans="1:15" ht="23.25" customHeight="1" x14ac:dyDescent="0.2">
      <c r="B15" s="20"/>
      <c r="C15" s="20"/>
      <c r="D15" s="20"/>
      <c r="E15" s="20"/>
      <c r="F15" s="20"/>
      <c r="G15" s="20" t="s">
        <v>6</v>
      </c>
      <c r="H15" s="19">
        <f>SUM(H7:H14)</f>
        <v>0</v>
      </c>
      <c r="I15" s="48"/>
    </row>
    <row r="16" spans="1:15" ht="23.25" customHeight="1" x14ac:dyDescent="0.2">
      <c r="A16" s="20"/>
      <c r="H16" s="79"/>
      <c r="I16" s="48"/>
    </row>
    <row r="17" spans="15:15" ht="23.25" customHeight="1" x14ac:dyDescent="0.2"/>
    <row r="18" spans="15:15" ht="23.25" customHeight="1" x14ac:dyDescent="0.2"/>
    <row r="26" spans="15:15" ht="12" x14ac:dyDescent="0.2">
      <c r="O26" s="20"/>
    </row>
    <row r="38" ht="9.6" customHeight="1" x14ac:dyDescent="0.2"/>
    <row r="46" ht="18.600000000000001" customHeight="1" x14ac:dyDescent="0.2"/>
  </sheetData>
  <sheetProtection selectLockedCells="1" selectUnlockedCells="1"/>
  <mergeCells count="15">
    <mergeCell ref="A1:M1"/>
    <mergeCell ref="C3:G3"/>
    <mergeCell ref="J3:K3"/>
    <mergeCell ref="C10:G10"/>
    <mergeCell ref="C5:G5"/>
    <mergeCell ref="C8:G8"/>
    <mergeCell ref="C9:G9"/>
    <mergeCell ref="C14:G14"/>
    <mergeCell ref="C12:G12"/>
    <mergeCell ref="J5:K5"/>
    <mergeCell ref="C4:G4"/>
    <mergeCell ref="J4:K4"/>
    <mergeCell ref="C13:G13"/>
    <mergeCell ref="C7:G7"/>
    <mergeCell ref="C11:G11"/>
  </mergeCells>
  <phoneticPr fontId="0" type="noConversion"/>
  <pageMargins left="0.35433070866141736" right="0.35433070866141736" top="0.70866141732283472" bottom="0.23622047244094491" header="0.51181102362204722" footer="0.27559055118110237"/>
  <pageSetup paperSize="9" scale="87" firstPageNumber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43"/>
  <sheetViews>
    <sheetView view="pageBreakPreview" zoomScale="115" zoomScaleSheetLayoutView="115" workbookViewId="0">
      <selection activeCell="H14" sqref="H14"/>
    </sheetView>
  </sheetViews>
  <sheetFormatPr defaultColWidth="8.88671875" defaultRowHeight="11.4" x14ac:dyDescent="0.2"/>
  <cols>
    <col min="1" max="1" width="3.109375" style="10" customWidth="1"/>
    <col min="2" max="2" width="19.44140625" style="10" customWidth="1"/>
    <col min="3" max="3" width="13.44140625" style="10" customWidth="1"/>
    <col min="4" max="4" width="9.44140625" style="10" customWidth="1"/>
    <col min="5" max="5" width="6" style="10" customWidth="1"/>
    <col min="6" max="6" width="5.44140625" style="10" customWidth="1"/>
    <col min="7" max="7" width="12.5546875" style="10" customWidth="1"/>
    <col min="8" max="8" width="12.33203125" style="21" customWidth="1"/>
    <col min="9" max="9" width="14.33203125" style="10" customWidth="1"/>
    <col min="10" max="10" width="6.5546875" style="10" customWidth="1"/>
    <col min="11" max="11" width="6" style="10" customWidth="1"/>
    <col min="12" max="12" width="16.109375" style="10" customWidth="1"/>
    <col min="13" max="14" width="18.109375" style="10" customWidth="1"/>
    <col min="15" max="15" width="11.6640625" style="10" bestFit="1" customWidth="1"/>
    <col min="16" max="16" width="8.88671875" style="196"/>
    <col min="17" max="16384" width="8.88671875" style="10"/>
  </cols>
  <sheetData>
    <row r="1" spans="1:16" ht="25.5" customHeight="1" x14ac:dyDescent="0.25">
      <c r="A1" s="289" t="s">
        <v>22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124"/>
    </row>
    <row r="3" spans="1:16" s="13" customFormat="1" ht="33.75" customHeight="1" x14ac:dyDescent="0.2">
      <c r="A3" s="11" t="s">
        <v>7</v>
      </c>
      <c r="B3" s="12" t="s">
        <v>218</v>
      </c>
      <c r="C3" s="416" t="s">
        <v>8</v>
      </c>
      <c r="D3" s="416"/>
      <c r="E3" s="416"/>
      <c r="F3" s="416"/>
      <c r="G3" s="416"/>
      <c r="H3" s="22" t="s">
        <v>15</v>
      </c>
      <c r="I3" s="12" t="s">
        <v>16</v>
      </c>
      <c r="J3" s="416" t="s">
        <v>10</v>
      </c>
      <c r="K3" s="416"/>
      <c r="L3" s="12" t="s">
        <v>13</v>
      </c>
      <c r="M3" s="12" t="s">
        <v>72</v>
      </c>
      <c r="N3" s="63" t="s">
        <v>217</v>
      </c>
      <c r="O3" s="63" t="s">
        <v>152</v>
      </c>
      <c r="P3" s="197"/>
    </row>
    <row r="4" spans="1:16" ht="44.25" customHeight="1" x14ac:dyDescent="0.2">
      <c r="A4" s="24">
        <v>1</v>
      </c>
      <c r="B4" s="105" t="s">
        <v>198</v>
      </c>
      <c r="C4" s="442" t="s">
        <v>92</v>
      </c>
      <c r="D4" s="435"/>
      <c r="E4" s="435"/>
      <c r="F4" s="435"/>
      <c r="G4" s="436"/>
      <c r="H4" s="14" t="s">
        <v>21</v>
      </c>
      <c r="I4" s="163">
        <v>100</v>
      </c>
      <c r="J4" s="440" t="s">
        <v>57</v>
      </c>
      <c r="K4" s="441"/>
      <c r="L4" s="76" t="s">
        <v>54</v>
      </c>
      <c r="M4" s="76"/>
      <c r="N4" s="104" t="s">
        <v>54</v>
      </c>
      <c r="O4" s="104" t="s">
        <v>153</v>
      </c>
    </row>
    <row r="5" spans="1:16" s="16" customFormat="1" ht="38.25" customHeight="1" x14ac:dyDescent="0.25">
      <c r="A5" s="107">
        <v>2</v>
      </c>
      <c r="B5" s="105" t="s">
        <v>199</v>
      </c>
      <c r="C5" s="305" t="s">
        <v>99</v>
      </c>
      <c r="D5" s="305"/>
      <c r="E5" s="305"/>
      <c r="F5" s="305"/>
      <c r="G5" s="305"/>
      <c r="H5" s="14" t="s">
        <v>21</v>
      </c>
      <c r="I5" s="163">
        <v>100</v>
      </c>
      <c r="J5" s="440" t="s">
        <v>57</v>
      </c>
      <c r="K5" s="441"/>
      <c r="L5" s="164" t="s">
        <v>54</v>
      </c>
      <c r="M5" s="76"/>
      <c r="N5" s="104" t="s">
        <v>54</v>
      </c>
      <c r="O5" s="104" t="s">
        <v>153</v>
      </c>
      <c r="P5" s="198"/>
    </row>
    <row r="6" spans="1:16" s="16" customFormat="1" ht="38.25" customHeight="1" x14ac:dyDescent="0.25">
      <c r="A6" s="107">
        <v>3</v>
      </c>
      <c r="B6" s="199" t="s">
        <v>200</v>
      </c>
      <c r="C6" s="442" t="s">
        <v>84</v>
      </c>
      <c r="D6" s="435"/>
      <c r="E6" s="435"/>
      <c r="F6" s="435"/>
      <c r="G6" s="436"/>
      <c r="H6" s="14" t="s">
        <v>21</v>
      </c>
      <c r="I6" s="121">
        <v>100</v>
      </c>
      <c r="J6" s="440" t="s">
        <v>57</v>
      </c>
      <c r="K6" s="441"/>
      <c r="L6" s="76" t="s">
        <v>54</v>
      </c>
      <c r="M6" s="76"/>
      <c r="N6" s="104" t="s">
        <v>54</v>
      </c>
      <c r="O6" s="104" t="s">
        <v>153</v>
      </c>
      <c r="P6" s="198"/>
    </row>
    <row r="7" spans="1:16" s="16" customFormat="1" ht="38.25" customHeight="1" x14ac:dyDescent="0.25">
      <c r="A7" s="107">
        <v>4</v>
      </c>
      <c r="B7" s="200" t="s">
        <v>201</v>
      </c>
      <c r="C7" s="437" t="s">
        <v>134</v>
      </c>
      <c r="D7" s="438"/>
      <c r="E7" s="438"/>
      <c r="F7" s="438"/>
      <c r="G7" s="439"/>
      <c r="H7" s="14" t="s">
        <v>21</v>
      </c>
      <c r="I7" s="114">
        <v>387700.15</v>
      </c>
      <c r="J7" s="440" t="s">
        <v>57</v>
      </c>
      <c r="K7" s="441"/>
      <c r="L7" s="128" t="s">
        <v>45</v>
      </c>
      <c r="M7" s="156" t="s">
        <v>139</v>
      </c>
      <c r="N7" s="204" t="s">
        <v>219</v>
      </c>
      <c r="O7" s="189">
        <v>5227697</v>
      </c>
      <c r="P7" s="198"/>
    </row>
    <row r="8" spans="1:16" s="16" customFormat="1" ht="38.25" customHeight="1" x14ac:dyDescent="0.25">
      <c r="A8" s="165">
        <v>5</v>
      </c>
      <c r="B8" s="200" t="s">
        <v>202</v>
      </c>
      <c r="C8" s="437" t="s">
        <v>151</v>
      </c>
      <c r="D8" s="438"/>
      <c r="E8" s="438"/>
      <c r="F8" s="438"/>
      <c r="G8" s="439"/>
      <c r="H8" s="14" t="s">
        <v>21</v>
      </c>
      <c r="I8" s="188">
        <v>5000</v>
      </c>
      <c r="J8" s="445" t="s">
        <v>50</v>
      </c>
      <c r="K8" s="446"/>
      <c r="L8" s="53" t="s">
        <v>38</v>
      </c>
      <c r="M8" s="53"/>
      <c r="N8" s="105" t="s">
        <v>76</v>
      </c>
      <c r="O8" s="104" t="s">
        <v>153</v>
      </c>
      <c r="P8" s="198"/>
    </row>
    <row r="9" spans="1:16" ht="12.75" customHeight="1" x14ac:dyDescent="0.2">
      <c r="A9" s="16"/>
      <c r="B9" s="17"/>
      <c r="C9" s="443"/>
      <c r="D9" s="443"/>
      <c r="E9" s="443"/>
      <c r="F9" s="443"/>
      <c r="G9" s="443"/>
      <c r="H9" s="16"/>
      <c r="I9" s="18">
        <f>SUM(I4:I8)</f>
        <v>393000.15</v>
      </c>
      <c r="J9" s="444"/>
      <c r="K9" s="444"/>
      <c r="L9" s="16"/>
    </row>
    <row r="10" spans="1:16" ht="12.75" customHeight="1" x14ac:dyDescent="0.2">
      <c r="C10" s="412" t="s">
        <v>38</v>
      </c>
      <c r="D10" s="412"/>
      <c r="E10" s="412"/>
      <c r="F10" s="412"/>
      <c r="G10" s="412"/>
      <c r="H10" s="23">
        <f>I8</f>
        <v>5000</v>
      </c>
      <c r="I10" s="7"/>
    </row>
    <row r="11" spans="1:16" ht="12.75" customHeight="1" x14ac:dyDescent="0.2">
      <c r="C11" s="348" t="s">
        <v>1</v>
      </c>
      <c r="D11" s="348"/>
      <c r="E11" s="348"/>
      <c r="F11" s="348"/>
      <c r="G11" s="348"/>
      <c r="H11" s="23">
        <v>0</v>
      </c>
    </row>
    <row r="12" spans="1:16" ht="12.75" customHeight="1" x14ac:dyDescent="0.2">
      <c r="C12" s="347" t="s">
        <v>40</v>
      </c>
      <c r="D12" s="347"/>
      <c r="E12" s="347"/>
      <c r="F12" s="347"/>
      <c r="G12" s="347"/>
      <c r="H12" s="23">
        <v>0</v>
      </c>
    </row>
    <row r="13" spans="1:16" ht="12.75" customHeight="1" x14ac:dyDescent="0.2">
      <c r="C13" s="343" t="s">
        <v>48</v>
      </c>
      <c r="D13" s="343"/>
      <c r="E13" s="343"/>
      <c r="F13" s="343"/>
      <c r="G13" s="343"/>
      <c r="H13" s="23">
        <v>0</v>
      </c>
    </row>
    <row r="14" spans="1:16" ht="12.75" customHeight="1" x14ac:dyDescent="0.2">
      <c r="C14" s="414" t="s">
        <v>45</v>
      </c>
      <c r="D14" s="414"/>
      <c r="E14" s="414"/>
      <c r="F14" s="414"/>
      <c r="G14" s="414"/>
      <c r="H14" s="23">
        <f>I7</f>
        <v>387700.15</v>
      </c>
    </row>
    <row r="15" spans="1:16" ht="12.75" customHeight="1" x14ac:dyDescent="0.2">
      <c r="C15" s="342" t="s">
        <v>41</v>
      </c>
      <c r="D15" s="342"/>
      <c r="E15" s="342"/>
      <c r="F15" s="342"/>
      <c r="G15" s="342"/>
      <c r="H15" s="23">
        <f>SUM(I4:I6)</f>
        <v>300</v>
      </c>
    </row>
    <row r="16" spans="1:16" ht="12.75" customHeight="1" x14ac:dyDescent="0.2">
      <c r="C16" s="345" t="s">
        <v>100</v>
      </c>
      <c r="D16" s="345"/>
      <c r="E16" s="345"/>
      <c r="F16" s="345"/>
      <c r="G16" s="345"/>
      <c r="H16" s="23">
        <f>0</f>
        <v>0</v>
      </c>
    </row>
    <row r="17" spans="1:15" ht="23.25" customHeight="1" x14ac:dyDescent="0.2">
      <c r="C17" s="346" t="s">
        <v>47</v>
      </c>
      <c r="D17" s="346"/>
      <c r="E17" s="346"/>
      <c r="F17" s="346"/>
      <c r="G17" s="346"/>
      <c r="H17" s="23">
        <f>0</f>
        <v>0</v>
      </c>
    </row>
    <row r="18" spans="1:15" ht="12" customHeight="1" x14ac:dyDescent="0.2">
      <c r="A18" s="399" t="s">
        <v>6</v>
      </c>
      <c r="B18" s="399"/>
      <c r="C18" s="399"/>
      <c r="D18" s="399"/>
      <c r="E18" s="399"/>
      <c r="F18" s="399"/>
      <c r="G18" s="399"/>
      <c r="H18" s="19">
        <f>SUM(H10:H17)</f>
        <v>393000.15</v>
      </c>
      <c r="I18" s="48"/>
    </row>
    <row r="19" spans="1:15" ht="12" x14ac:dyDescent="0.2">
      <c r="H19" s="78"/>
      <c r="I19" s="48"/>
    </row>
    <row r="21" spans="1:15" ht="12" x14ac:dyDescent="0.2">
      <c r="O21" s="20"/>
    </row>
    <row r="35" ht="9.6" customHeight="1" x14ac:dyDescent="0.2"/>
    <row r="43" ht="18.600000000000001" customHeight="1" x14ac:dyDescent="0.2"/>
  </sheetData>
  <sheetProtection selectLockedCells="1" selectUnlockedCells="1"/>
  <mergeCells count="24">
    <mergeCell ref="A18:G18"/>
    <mergeCell ref="J6:K6"/>
    <mergeCell ref="C9:G9"/>
    <mergeCell ref="J9:K9"/>
    <mergeCell ref="C10:G10"/>
    <mergeCell ref="C11:G11"/>
    <mergeCell ref="C12:G12"/>
    <mergeCell ref="C15:G15"/>
    <mergeCell ref="C17:G17"/>
    <mergeCell ref="C14:G14"/>
    <mergeCell ref="C13:G13"/>
    <mergeCell ref="C16:G16"/>
    <mergeCell ref="C6:G6"/>
    <mergeCell ref="C7:G7"/>
    <mergeCell ref="J7:K7"/>
    <mergeCell ref="J8:K8"/>
    <mergeCell ref="C8:G8"/>
    <mergeCell ref="C5:G5"/>
    <mergeCell ref="J5:K5"/>
    <mergeCell ref="J4:K4"/>
    <mergeCell ref="A1:M1"/>
    <mergeCell ref="C3:G3"/>
    <mergeCell ref="J3:K3"/>
    <mergeCell ref="C4:G4"/>
  </mergeCells>
  <phoneticPr fontId="0" type="noConversion"/>
  <pageMargins left="0.35433070866141736" right="0.35433070866141736" top="0.70866141732283472" bottom="0.23622047244094491" header="0.51181102362204722" footer="0.27559055118110237"/>
  <pageSetup paperSize="9" scale="81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11</vt:i4>
      </vt:variant>
      <vt:variant>
        <vt:lpstr>Καθορισμένες περιοχές</vt:lpstr>
      </vt:variant>
      <vt:variant>
        <vt:i4>12</vt:i4>
      </vt:variant>
    </vt:vector>
  </HeadingPairs>
  <TitlesOfParts>
    <vt:vector size="23" baseType="lpstr">
      <vt:lpstr>ΕΞΩΦΥΛΛΟ</vt:lpstr>
      <vt:lpstr>ΣΥΝΟΛΑ</vt:lpstr>
      <vt:lpstr>ΣΥΝΕΧΙΖΟΜΕΝΑ</vt:lpstr>
      <vt:lpstr>ΟΙΚΟΔΟΜΙΚΑ</vt:lpstr>
      <vt:lpstr>ΟΔΟΠΟΙΙΑ</vt:lpstr>
      <vt:lpstr>ΑΠΟΧΕΤΕΥΣΗ</vt:lpstr>
      <vt:lpstr>Η-Μ</vt:lpstr>
      <vt:lpstr>ΠΡΑΣΙΝΟ</vt:lpstr>
      <vt:lpstr>ΜΕΛΕΤΕΣ</vt:lpstr>
      <vt:lpstr>ΠΟΛΕΟΔΟΜΙΚΑ</vt:lpstr>
      <vt:lpstr>ΕΡΓΑ ΠΕΡΙΦΕΡΕΙΑΣ</vt:lpstr>
      <vt:lpstr>ΑΠΟΧΕΤΕΥΣΗ!Print_Area</vt:lpstr>
      <vt:lpstr>ΕΞΩΦΥΛΛΟ!Print_Area</vt:lpstr>
      <vt:lpstr>ΜΕΛΕΤΕΣ!Print_Area</vt:lpstr>
      <vt:lpstr>ΟΔΟΠΟΙΙΑ!Print_Area</vt:lpstr>
      <vt:lpstr>ΣΥΝΟΛΑ!Print_Area</vt:lpstr>
      <vt:lpstr>ΑΠΟΧΕΤΕΥΣΗ!Print_Titles</vt:lpstr>
      <vt:lpstr>'ΕΡΓΑ ΠΕΡΙΦΕΡΕΙΑΣ'!Print_Titles</vt:lpstr>
      <vt:lpstr>'Η-Μ'!Print_Titles</vt:lpstr>
      <vt:lpstr>ΟΔΟΠΟΙΙΑ!Print_Titles</vt:lpstr>
      <vt:lpstr>ΟΙΚΟΔΟΜΙΚΑ!Print_Titles</vt:lpstr>
      <vt:lpstr>ΠΟΛΕΟΔΟΜΙΚΑ!Print_Titles</vt:lpstr>
      <vt:lpstr>ΠΡΑΣΙΝΟ!Print_Titles</vt:lpstr>
    </vt:vector>
  </TitlesOfParts>
  <Company>ΜΑΝΗΣ ΠΑΝΑΓΙΩΤΗΣ;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ΤΑΧΝΙΚΟ ΠΡΟΓΡΑΜΜΑ 2014</dc:title>
  <dc:creator>ΜΑΝΗΣ ΠΑΝΑΓΙΩΤΗΣ</dc:creator>
  <dc:description>30/08/2013</dc:description>
  <cp:lastModifiedBy>Costas Evangelinos</cp:lastModifiedBy>
  <cp:lastPrinted>2025-12-15T15:39:58Z</cp:lastPrinted>
  <dcterms:created xsi:type="dcterms:W3CDTF">2012-09-05T09:39:37Z</dcterms:created>
  <dcterms:modified xsi:type="dcterms:W3CDTF">2026-03-11T10:34:19Z</dcterms:modified>
</cp:coreProperties>
</file>